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02"/>
  <workbookPr/>
  <mc:AlternateContent xmlns:mc="http://schemas.openxmlformats.org/markup-compatibility/2006">
    <mc:Choice Requires="x15">
      <x15ac:absPath xmlns:x15ac="http://schemas.microsoft.com/office/spreadsheetml/2010/11/ac" url="C:\Users\Laptop\Documents\Costo-Beneficio\Anexo C\"/>
    </mc:Choice>
  </mc:AlternateContent>
  <xr:revisionPtr revIDLastSave="0" documentId="11_C6598156427AF01E1E59D059F90EB9022F47A9E7" xr6:coauthVersionLast="47" xr6:coauthVersionMax="47" xr10:uidLastSave="{00000000-0000-0000-0000-000000000000}"/>
  <bookViews>
    <workbookView xWindow="0" yWindow="0" windowWidth="20490" windowHeight="7065" xr2:uid="{00000000-000D-0000-FFFF-FFFF00000000}"/>
  </bookViews>
  <sheets>
    <sheet name="G1" sheetId="2" r:id="rId1"/>
    <sheet name="G2" sheetId="1" r:id="rId2"/>
    <sheet name="G3" sheetId="3" r:id="rId3"/>
    <sheet name="Costos" sheetId="5" r:id="rId4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9" i="5" l="1"/>
  <c r="X19" i="5" s="1"/>
  <c r="W18" i="5"/>
  <c r="X18" i="5" s="1"/>
  <c r="S26" i="5" s="1"/>
  <c r="I3" i="3" s="1"/>
  <c r="W17" i="5"/>
  <c r="X17" i="5" s="1"/>
  <c r="S25" i="5" s="1"/>
  <c r="J3" i="1" s="1"/>
  <c r="W16" i="5"/>
  <c r="X16" i="5" s="1"/>
  <c r="S24" i="5" s="1"/>
  <c r="I3" i="2" s="1"/>
  <c r="W15" i="5"/>
  <c r="X15" i="5" s="1"/>
  <c r="V14" i="5"/>
  <c r="T14" i="5"/>
  <c r="S14" i="5"/>
  <c r="R14" i="5"/>
  <c r="Q14" i="5"/>
  <c r="W13" i="5"/>
  <c r="X13" i="5" s="1"/>
  <c r="R26" i="5" s="1"/>
  <c r="W12" i="5"/>
  <c r="X12" i="5" s="1"/>
  <c r="R25" i="5" s="1"/>
  <c r="W11" i="5"/>
  <c r="X11" i="5" s="1"/>
  <c r="R24" i="5" s="1"/>
  <c r="W10" i="5"/>
  <c r="W14" i="5" s="1"/>
  <c r="X14" i="5" s="1"/>
  <c r="V9" i="5"/>
  <c r="U9" i="5"/>
  <c r="T9" i="5"/>
  <c r="S9" i="5"/>
  <c r="R9" i="5"/>
  <c r="Q9" i="5"/>
  <c r="W8" i="5"/>
  <c r="X8" i="5" s="1"/>
  <c r="Q26" i="5" s="1"/>
  <c r="W7" i="5"/>
  <c r="X7" i="5" s="1"/>
  <c r="Q25" i="5" s="1"/>
  <c r="W6" i="5"/>
  <c r="X6" i="5" s="1"/>
  <c r="Q24" i="5" s="1"/>
  <c r="W5" i="5"/>
  <c r="X5" i="5" s="1"/>
  <c r="W9" i="5" l="1"/>
  <c r="X9" i="5" s="1"/>
  <c r="X10" i="5"/>
  <c r="H40" i="3" l="1"/>
  <c r="H39" i="3"/>
  <c r="H36" i="3"/>
  <c r="H35" i="3"/>
  <c r="H34" i="3"/>
  <c r="H33" i="3"/>
  <c r="H32" i="3"/>
  <c r="H31" i="3"/>
  <c r="H30" i="3"/>
  <c r="H29" i="3"/>
  <c r="H28" i="3"/>
  <c r="H27" i="3"/>
  <c r="K12" i="2"/>
  <c r="H37" i="3" l="1"/>
  <c r="H41" i="3" s="1"/>
  <c r="D15" i="3"/>
  <c r="G37" i="3" s="1"/>
  <c r="E29" i="3"/>
  <c r="F29" i="3"/>
  <c r="G29" i="3"/>
  <c r="E30" i="3"/>
  <c r="F30" i="3"/>
  <c r="G30" i="3"/>
  <c r="E31" i="3"/>
  <c r="F31" i="3"/>
  <c r="G31" i="3"/>
  <c r="E32" i="3"/>
  <c r="F32" i="3"/>
  <c r="G32" i="3"/>
  <c r="E33" i="3"/>
  <c r="F33" i="3"/>
  <c r="G33" i="3"/>
  <c r="E34" i="3"/>
  <c r="F34" i="3"/>
  <c r="G34" i="3"/>
  <c r="E35" i="3"/>
  <c r="F35" i="3"/>
  <c r="G35" i="3"/>
  <c r="E36" i="3"/>
  <c r="F36" i="3"/>
  <c r="G36" i="3"/>
  <c r="E37" i="3"/>
  <c r="F37" i="3"/>
  <c r="E38" i="3"/>
  <c r="F38" i="3"/>
  <c r="E39" i="3"/>
  <c r="F39" i="3"/>
  <c r="G39" i="3"/>
  <c r="E40" i="3"/>
  <c r="F40" i="3"/>
  <c r="G40" i="3"/>
  <c r="G28" i="3"/>
  <c r="G27" i="3"/>
  <c r="G41" i="3" s="1"/>
  <c r="F28" i="3"/>
  <c r="E28" i="3"/>
  <c r="F27" i="3"/>
  <c r="E27" i="3"/>
  <c r="E37" i="2"/>
  <c r="F37" i="2"/>
  <c r="H37" i="2"/>
  <c r="E38" i="2"/>
  <c r="F38" i="2"/>
  <c r="H38" i="2"/>
  <c r="E39" i="2"/>
  <c r="F39" i="2"/>
  <c r="H39" i="2"/>
  <c r="F36" i="2"/>
  <c r="H36" i="2"/>
  <c r="E36" i="2"/>
  <c r="F35" i="2"/>
  <c r="H35" i="2"/>
  <c r="E35" i="2"/>
  <c r="I34" i="2"/>
  <c r="H17" i="1"/>
  <c r="H18" i="1"/>
  <c r="H19" i="1"/>
  <c r="H16" i="1"/>
  <c r="I15" i="1"/>
  <c r="E16" i="1"/>
  <c r="F16" i="1"/>
  <c r="E17" i="1"/>
  <c r="F17" i="1"/>
  <c r="E18" i="1"/>
  <c r="F18" i="1"/>
  <c r="E19" i="1"/>
  <c r="F19" i="1"/>
  <c r="G18" i="1"/>
  <c r="K14" i="2"/>
  <c r="P5" i="2"/>
  <c r="P6" i="2"/>
  <c r="P7" i="2"/>
  <c r="P8" i="2"/>
  <c r="K22" i="3"/>
  <c r="K9" i="1"/>
  <c r="H40" i="2" l="1"/>
  <c r="H20" i="1"/>
  <c r="G6" i="3"/>
  <c r="L6" i="3" s="1"/>
  <c r="H6" i="3"/>
  <c r="M6" i="3" s="1"/>
  <c r="I6" i="3"/>
  <c r="N6" i="3" s="1"/>
  <c r="O6" i="3" s="1"/>
  <c r="G19" i="3"/>
  <c r="H19" i="3"/>
  <c r="I19" i="3"/>
  <c r="I10" i="3"/>
  <c r="J6" i="1"/>
  <c r="H8" i="1"/>
  <c r="I8" i="1"/>
  <c r="J8" i="1"/>
  <c r="G5" i="2"/>
  <c r="H5" i="2"/>
  <c r="I5" i="2"/>
  <c r="G6" i="2"/>
  <c r="H6" i="2"/>
  <c r="I6" i="2"/>
  <c r="G7" i="2"/>
  <c r="H7" i="2"/>
  <c r="I7" i="2"/>
  <c r="G8" i="2"/>
  <c r="H8" i="2"/>
  <c r="I8" i="2"/>
  <c r="G13" i="2"/>
  <c r="H13" i="2"/>
  <c r="I13" i="2"/>
  <c r="G14" i="2"/>
  <c r="H14" i="2"/>
  <c r="I14" i="2"/>
  <c r="G15" i="2"/>
  <c r="H15" i="2"/>
  <c r="I15" i="2"/>
  <c r="G16" i="2"/>
  <c r="H16" i="2"/>
  <c r="I16" i="2"/>
  <c r="G17" i="2"/>
  <c r="H17" i="2"/>
  <c r="I17" i="2"/>
  <c r="G18" i="2"/>
  <c r="H18" i="2"/>
  <c r="I18" i="2"/>
  <c r="G19" i="2"/>
  <c r="H19" i="2"/>
  <c r="I19" i="2"/>
  <c r="G20" i="2"/>
  <c r="H20" i="2"/>
  <c r="I20" i="2"/>
  <c r="G21" i="2"/>
  <c r="H21" i="2"/>
  <c r="I21" i="2"/>
  <c r="G22" i="2"/>
  <c r="H22" i="2"/>
  <c r="I22" i="2"/>
  <c r="G23" i="2"/>
  <c r="H23" i="2"/>
  <c r="I23" i="2"/>
  <c r="G24" i="2"/>
  <c r="H24" i="2"/>
  <c r="I24" i="2"/>
  <c r="G25" i="2"/>
  <c r="H25" i="2"/>
  <c r="I25" i="2"/>
  <c r="G26" i="2"/>
  <c r="H26" i="2"/>
  <c r="I26" i="2"/>
  <c r="G27" i="2"/>
  <c r="H27" i="2"/>
  <c r="I27" i="2"/>
  <c r="E25" i="5"/>
  <c r="I3" i="1" s="1"/>
  <c r="I6" i="1" s="1"/>
  <c r="F25" i="5"/>
  <c r="E26" i="5"/>
  <c r="H3" i="3" s="1"/>
  <c r="H10" i="3" s="1"/>
  <c r="M10" i="3" s="1"/>
  <c r="F26" i="5"/>
  <c r="F24" i="5"/>
  <c r="E24" i="5"/>
  <c r="H3" i="2" s="1"/>
  <c r="D25" i="5"/>
  <c r="H3" i="1" s="1"/>
  <c r="H6" i="1" s="1"/>
  <c r="D26" i="5"/>
  <c r="G3" i="3" s="1"/>
  <c r="D24" i="5"/>
  <c r="G3" i="2" s="1"/>
  <c r="G5" i="3" l="1"/>
  <c r="L5" i="3" s="1"/>
  <c r="G4" i="3"/>
  <c r="L4" i="3" s="1"/>
  <c r="N10" i="3"/>
  <c r="I32" i="3"/>
  <c r="G18" i="3"/>
  <c r="L18" i="3" s="1"/>
  <c r="I16" i="3"/>
  <c r="N16" i="3" s="1"/>
  <c r="O16" i="3" s="1"/>
  <c r="H15" i="3"/>
  <c r="G14" i="3"/>
  <c r="L14" i="3" s="1"/>
  <c r="I12" i="3"/>
  <c r="H11" i="3"/>
  <c r="M11" i="3" s="1"/>
  <c r="G10" i="3"/>
  <c r="L10" i="3" s="1"/>
  <c r="I8" i="3"/>
  <c r="H7" i="3"/>
  <c r="M7" i="3" s="1"/>
  <c r="I17" i="3"/>
  <c r="H16" i="3"/>
  <c r="M16" i="3" s="1"/>
  <c r="G15" i="3"/>
  <c r="L15" i="3" s="1"/>
  <c r="I13" i="3"/>
  <c r="H12" i="3"/>
  <c r="M12" i="3" s="1"/>
  <c r="G11" i="3"/>
  <c r="L11" i="3" s="1"/>
  <c r="I9" i="3"/>
  <c r="H8" i="3"/>
  <c r="M8" i="3" s="1"/>
  <c r="G7" i="3"/>
  <c r="L7" i="3" s="1"/>
  <c r="I5" i="3"/>
  <c r="H4" i="3"/>
  <c r="M4" i="3" s="1"/>
  <c r="I18" i="3"/>
  <c r="H17" i="3"/>
  <c r="M17" i="3" s="1"/>
  <c r="G16" i="3"/>
  <c r="L16" i="3" s="1"/>
  <c r="I14" i="3"/>
  <c r="H13" i="3"/>
  <c r="M13" i="3" s="1"/>
  <c r="G12" i="3"/>
  <c r="L12" i="3" s="1"/>
  <c r="H9" i="3"/>
  <c r="M9" i="3" s="1"/>
  <c r="G8" i="3"/>
  <c r="L8" i="3" s="1"/>
  <c r="H5" i="3"/>
  <c r="M5" i="3" s="1"/>
  <c r="I4" i="3"/>
  <c r="I26" i="3"/>
  <c r="H18" i="3"/>
  <c r="M18" i="3" s="1"/>
  <c r="G17" i="3"/>
  <c r="L17" i="3" s="1"/>
  <c r="I15" i="3"/>
  <c r="N15" i="3" s="1"/>
  <c r="H14" i="3"/>
  <c r="M14" i="3" s="1"/>
  <c r="G13" i="3"/>
  <c r="L13" i="3" s="1"/>
  <c r="I11" i="3"/>
  <c r="G9" i="3"/>
  <c r="L9" i="3" s="1"/>
  <c r="I7" i="3"/>
  <c r="M6" i="1"/>
  <c r="L6" i="1"/>
  <c r="I18" i="1"/>
  <c r="N6" i="1"/>
  <c r="D10" i="1"/>
  <c r="D7" i="1"/>
  <c r="D5" i="1"/>
  <c r="D4" i="1"/>
  <c r="D8" i="1"/>
  <c r="D18" i="2"/>
  <c r="D19" i="2"/>
  <c r="D20" i="2"/>
  <c r="D21" i="2"/>
  <c r="D22" i="2"/>
  <c r="D23" i="2"/>
  <c r="D24" i="2"/>
  <c r="D25" i="2"/>
  <c r="D26" i="2"/>
  <c r="D27" i="2"/>
  <c r="D28" i="2"/>
  <c r="D29" i="2"/>
  <c r="C30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4" i="2"/>
  <c r="G36" i="2" l="1"/>
  <c r="G9" i="2"/>
  <c r="L9" i="2" s="1"/>
  <c r="I9" i="2"/>
  <c r="H9" i="2"/>
  <c r="M9" i="2" s="1"/>
  <c r="G35" i="2"/>
  <c r="H4" i="2"/>
  <c r="M4" i="2" s="1"/>
  <c r="G4" i="2"/>
  <c r="L4" i="2" s="1"/>
  <c r="I4" i="2"/>
  <c r="N4" i="2" s="1"/>
  <c r="G39" i="2"/>
  <c r="H12" i="2"/>
  <c r="M12" i="2" s="1"/>
  <c r="G12" i="2"/>
  <c r="L12" i="2" s="1"/>
  <c r="I12" i="2"/>
  <c r="G37" i="2"/>
  <c r="H10" i="2"/>
  <c r="M10" i="2" s="1"/>
  <c r="G10" i="2"/>
  <c r="L10" i="2" s="1"/>
  <c r="I10" i="2"/>
  <c r="G16" i="1"/>
  <c r="I4" i="1"/>
  <c r="M4" i="1" s="1"/>
  <c r="J4" i="1"/>
  <c r="H4" i="1"/>
  <c r="L4" i="1" s="1"/>
  <c r="G19" i="1"/>
  <c r="I7" i="1"/>
  <c r="M7" i="1" s="1"/>
  <c r="H7" i="1"/>
  <c r="L7" i="1" s="1"/>
  <c r="J7" i="1"/>
  <c r="G38" i="2"/>
  <c r="G11" i="2"/>
  <c r="L11" i="2" s="1"/>
  <c r="I11" i="2"/>
  <c r="H11" i="2"/>
  <c r="M11" i="2" s="1"/>
  <c r="G17" i="1"/>
  <c r="I5" i="1"/>
  <c r="M5" i="1" s="1"/>
  <c r="H5" i="1"/>
  <c r="L5" i="1" s="1"/>
  <c r="J5" i="1"/>
  <c r="L20" i="3"/>
  <c r="P4" i="2"/>
  <c r="J35" i="2"/>
  <c r="N11" i="3"/>
  <c r="I33" i="3"/>
  <c r="N18" i="3"/>
  <c r="I40" i="3"/>
  <c r="N13" i="3"/>
  <c r="I35" i="3"/>
  <c r="N12" i="3"/>
  <c r="I34" i="3"/>
  <c r="N14" i="3"/>
  <c r="I36" i="3"/>
  <c r="N9" i="3"/>
  <c r="I31" i="3"/>
  <c r="N8" i="3"/>
  <c r="I30" i="3"/>
  <c r="I37" i="3"/>
  <c r="N7" i="3"/>
  <c r="I29" i="3"/>
  <c r="N5" i="3"/>
  <c r="I28" i="3"/>
  <c r="M15" i="3"/>
  <c r="M20" i="3" s="1"/>
  <c r="J32" i="3"/>
  <c r="O10" i="3"/>
  <c r="I27" i="3"/>
  <c r="N4" i="3"/>
  <c r="N17" i="3"/>
  <c r="I39" i="3"/>
  <c r="O15" i="3"/>
  <c r="J37" i="3"/>
  <c r="J18" i="1"/>
  <c r="P6" i="1"/>
  <c r="D30" i="2"/>
  <c r="I17" i="1" l="1"/>
  <c r="N5" i="1"/>
  <c r="I19" i="1"/>
  <c r="N7" i="1"/>
  <c r="I37" i="2"/>
  <c r="N10" i="2"/>
  <c r="I39" i="2"/>
  <c r="N12" i="2"/>
  <c r="N11" i="2"/>
  <c r="I38" i="2"/>
  <c r="N4" i="1"/>
  <c r="I16" i="1"/>
  <c r="I20" i="1" s="1"/>
  <c r="G20" i="1"/>
  <c r="G40" i="2"/>
  <c r="N9" i="2"/>
  <c r="I36" i="2"/>
  <c r="I40" i="2" s="1"/>
  <c r="J31" i="3"/>
  <c r="O9" i="3"/>
  <c r="J34" i="3"/>
  <c r="O12" i="3"/>
  <c r="J40" i="3"/>
  <c r="O18" i="3"/>
  <c r="J39" i="3"/>
  <c r="O17" i="3"/>
  <c r="O5" i="3"/>
  <c r="J28" i="3"/>
  <c r="N20" i="3"/>
  <c r="J27" i="3"/>
  <c r="O4" i="3"/>
  <c r="J30" i="3"/>
  <c r="O8" i="3"/>
  <c r="O14" i="3"/>
  <c r="J36" i="3"/>
  <c r="J35" i="3"/>
  <c r="O13" i="3"/>
  <c r="J33" i="3"/>
  <c r="O11" i="3"/>
  <c r="I41" i="3"/>
  <c r="J29" i="3"/>
  <c r="O7" i="3"/>
  <c r="J39" i="2" l="1"/>
  <c r="P12" i="2"/>
  <c r="P10" i="2"/>
  <c r="J37" i="2"/>
  <c r="J19" i="1"/>
  <c r="P7" i="1"/>
  <c r="P5" i="1"/>
  <c r="J17" i="1"/>
  <c r="P9" i="2"/>
  <c r="N16" i="2"/>
  <c r="J36" i="2"/>
  <c r="N11" i="1"/>
  <c r="J16" i="1"/>
  <c r="P4" i="1"/>
  <c r="P9" i="1" s="1"/>
  <c r="N9" i="1" s="1"/>
  <c r="J20" i="1" s="1"/>
  <c r="J38" i="2"/>
  <c r="P11" i="2"/>
  <c r="O22" i="3"/>
  <c r="N22" i="3" s="1"/>
  <c r="J41" i="3" s="1"/>
  <c r="P14" i="2" l="1"/>
  <c r="N14" i="2" s="1"/>
  <c r="J40" i="2" s="1"/>
</calcChain>
</file>

<file path=xl/sharedStrings.xml><?xml version="1.0" encoding="utf-8"?>
<sst xmlns="http://schemas.openxmlformats.org/spreadsheetml/2006/main" count="258" uniqueCount="112">
  <si>
    <t>GRUPO G1</t>
  </si>
  <si>
    <t>Costos unitarios</t>
  </si>
  <si>
    <t>Millones de pesos 2016</t>
  </si>
  <si>
    <t>Millones de pesos corrientes</t>
  </si>
  <si>
    <t>Comercializables</t>
  </si>
  <si>
    <t>Q, L/s</t>
  </si>
  <si>
    <r>
      <t>Q, m</t>
    </r>
    <r>
      <rPr>
        <b/>
        <vertAlign val="superscript"/>
        <sz val="10"/>
        <color rgb="FF000000"/>
        <rFont val="Soberana Sans"/>
        <family val="3"/>
      </rPr>
      <t>3</t>
    </r>
    <r>
      <rPr>
        <b/>
        <sz val="10"/>
        <color rgb="FF000000"/>
        <rFont val="Soberana Sans"/>
        <family val="3"/>
      </rPr>
      <t>/año</t>
    </r>
  </si>
  <si>
    <r>
      <rPr>
        <b/>
        <sz val="11"/>
        <color theme="1"/>
        <rFont val="Symbol"/>
        <family val="1"/>
        <charset val="2"/>
      </rPr>
      <t>D</t>
    </r>
    <r>
      <rPr>
        <b/>
        <sz val="11"/>
        <color theme="1"/>
        <rFont val="Calibri"/>
        <family val="2"/>
        <scheme val="minor"/>
      </rPr>
      <t>1</t>
    </r>
  </si>
  <si>
    <r>
      <rPr>
        <b/>
        <sz val="11"/>
        <color theme="1"/>
        <rFont val="Symbol"/>
        <family val="1"/>
        <charset val="2"/>
      </rPr>
      <t>D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</si>
  <si>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Symbol"/>
        <family val="1"/>
        <charset val="2"/>
      </rPr>
      <t>D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</si>
  <si>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t>PIB</t>
  </si>
  <si>
    <t>Denominación</t>
  </si>
  <si>
    <t>%</t>
  </si>
  <si>
    <t>si</t>
  </si>
  <si>
    <t>Generación, transmisión y distribución de energía eléctrica</t>
  </si>
  <si>
    <t>Suministro de agua y suministro de gas por ductos al consumidor final</t>
  </si>
  <si>
    <t>EdificaciónT</t>
  </si>
  <si>
    <t>Construcción de obras de ingeniería civilT</t>
  </si>
  <si>
    <t>Trabajos especializados para la construcciónT</t>
  </si>
  <si>
    <t>Fabricación de insumos textiles y acabado de textiles</t>
  </si>
  <si>
    <t>Fabricación de productos textiles, excepto prendas de vestir</t>
  </si>
  <si>
    <t>Fabricación de prendas de vestir</t>
  </si>
  <si>
    <t>Comercio al por mayor de abarrotes, alimentos, bebidas, hielo y tabaco</t>
  </si>
  <si>
    <t>Comercio al por mayor de materias primas agropecuarias y forestales, para la industria, y materiales de desecho</t>
  </si>
  <si>
    <t>Intermediación de comercio al por mayor</t>
  </si>
  <si>
    <t>Promedio pond</t>
  </si>
  <si>
    <t>Comercio al por menorT</t>
  </si>
  <si>
    <t>48-49</t>
  </si>
  <si>
    <t>Transportes, correos y almacenamientoT</t>
  </si>
  <si>
    <t>Máximo</t>
  </si>
  <si>
    <t>Servicios financieros y de segurosT</t>
  </si>
  <si>
    <t>Servicios inmobiliarios y de alquiler de bienes muebles e intangiblesT</t>
  </si>
  <si>
    <t>Servicios profesionales, científicos y técnicosT</t>
  </si>
  <si>
    <t>CorporativosT</t>
  </si>
  <si>
    <t>Servicios de apoyo a los negocios y manejo de residuos y desechos, y servicios de remediaciónT</t>
  </si>
  <si>
    <t>Servicios educativosT</t>
  </si>
  <si>
    <t>Servicios de salud y de asistencia socialT</t>
  </si>
  <si>
    <t>Servicios de esparcimiento culturales y deportivos, y otros servicios recreativosT</t>
  </si>
  <si>
    <t>Servicios de alojamiento temporal y de preparación de alimentos y bebidasT</t>
  </si>
  <si>
    <t>Otros servicios excepto actividades gubernamentalesT</t>
  </si>
  <si>
    <t>Actividades legislativas, gubernamentales, de impartición de justicia y de organismos internacionales y extraterritorialesT</t>
  </si>
  <si>
    <t>ND</t>
  </si>
  <si>
    <t>no especificado</t>
  </si>
  <si>
    <t xml:space="preserve">Volumen </t>
  </si>
  <si>
    <t>PIB a/</t>
  </si>
  <si>
    <r>
      <t>m</t>
    </r>
    <r>
      <rPr>
        <vertAlign val="super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>/año</t>
    </r>
  </si>
  <si>
    <t>Totales</t>
  </si>
  <si>
    <t>% Ponderado</t>
  </si>
  <si>
    <t>millones de pesos corrientes</t>
  </si>
  <si>
    <t>a/ Fuente</t>
  </si>
  <si>
    <t>INEGI. SCNM. Producto Interno Bruto Trimestral 1993-2016, Año base 2008, 4° trimestre del  2016</t>
  </si>
  <si>
    <t>G2</t>
  </si>
  <si>
    <t>SCIAN</t>
  </si>
  <si>
    <t>Q, m3/año</t>
  </si>
  <si>
    <t>Agricultura, cría y explotación de animales, aprovechamiento forestal, pesca y caza</t>
  </si>
  <si>
    <t>Industria alimentaria</t>
  </si>
  <si>
    <t>Industria de las bebidas y del tabaco</t>
  </si>
  <si>
    <t>Industria del papel</t>
  </si>
  <si>
    <t>TOTALES</t>
  </si>
  <si>
    <t>Maximo</t>
  </si>
  <si>
    <t>G3</t>
  </si>
  <si>
    <t>$/m3</t>
  </si>
  <si>
    <t>m3/año</t>
  </si>
  <si>
    <t>Extracción de petróleo y gas</t>
  </si>
  <si>
    <t>Minería de minerales metálicos y no metálicos, excepto petróleo y gas</t>
  </si>
  <si>
    <t>Servicios relacionados con la mineríaT</t>
  </si>
  <si>
    <t>Curtido y acabado de cuero y piel, y fabricación de productos de cuero, piel y materiales sucedáneos</t>
  </si>
  <si>
    <t>Factor de sobre costo de tratamiento</t>
  </si>
  <si>
    <t>Fabricación de productos derivados del petróleo y del carbón</t>
  </si>
  <si>
    <t>Industria química</t>
  </si>
  <si>
    <t>Industria del plástico y del hule</t>
  </si>
  <si>
    <t>Fabricación de productos a base de minerales no metálicos</t>
  </si>
  <si>
    <t>Industrias metálicas básicas</t>
  </si>
  <si>
    <t>Fabricación de productos metálicos</t>
  </si>
  <si>
    <t>Fabricación de maquinaria y equipo</t>
  </si>
  <si>
    <t>Fabricación de equipo de computación, comunicación, medición y de otros equipos, componentes y accesorios electrónicos</t>
  </si>
  <si>
    <t>Fabricación de accesorios, aparatos eléctricos y equipo de generación de energía eléctrica</t>
  </si>
  <si>
    <t>Fabricación de equipo de transporte</t>
  </si>
  <si>
    <t>Otras industrias manufactureras</t>
  </si>
  <si>
    <t>NE</t>
  </si>
  <si>
    <t>NO ESPECIFICADO</t>
  </si>
  <si>
    <t>Valor Máximo</t>
  </si>
  <si>
    <t>L/s</t>
  </si>
  <si>
    <t>Prom pond</t>
  </si>
  <si>
    <t>Hoja Excel: Resumen de beneficios 17 05 17.xlsx</t>
  </si>
  <si>
    <t>Tabla 53. Costos de cumplimiento desagregados por sector</t>
  </si>
  <si>
    <t>Tabla 53</t>
  </si>
  <si>
    <r>
      <t>Costos de cumplimiento desagregado por sector</t>
    </r>
    <r>
      <rPr>
        <b/>
        <sz val="11"/>
        <color rgb="FF0000CC"/>
        <rFont val="Calibri"/>
        <family val="2"/>
        <scheme val="minor"/>
      </rPr>
      <t xml:space="preserve"> connsiderando pH</t>
    </r>
  </si>
  <si>
    <t>No. de plantas</t>
  </si>
  <si>
    <t>Gasto total</t>
  </si>
  <si>
    <t>Valor presente</t>
  </si>
  <si>
    <t>Inversión</t>
  </si>
  <si>
    <t>Op &amp; Mant</t>
  </si>
  <si>
    <t>Costo de capital</t>
  </si>
  <si>
    <t>Costo anual total</t>
  </si>
  <si>
    <t>Costo unitario</t>
  </si>
  <si>
    <t>Grupo</t>
  </si>
  <si>
    <t>Gasto Total</t>
  </si>
  <si>
    <t>O&amp;MO&amp;M</t>
  </si>
  <si>
    <t>m³/s</t>
  </si>
  <si>
    <t>miles M$</t>
  </si>
  <si>
    <t>miles M$/año</t>
  </si>
  <si>
    <t>$/m³</t>
  </si>
  <si>
    <t>Δ 1</t>
  </si>
  <si>
    <t>G0</t>
  </si>
  <si>
    <r>
      <t>Δ</t>
    </r>
    <r>
      <rPr>
        <sz val="11"/>
        <color rgb="FF000000"/>
        <rFont val="Soberana Sans"/>
        <family val="3"/>
      </rPr>
      <t xml:space="preserve"> 1</t>
    </r>
  </si>
  <si>
    <t>G1</t>
  </si>
  <si>
    <t>Suma</t>
  </si>
  <si>
    <t>Δ 2</t>
  </si>
  <si>
    <r>
      <t>Δ</t>
    </r>
    <r>
      <rPr>
        <sz val="11"/>
        <color rgb="FF000000"/>
        <rFont val="Soberana Sans"/>
        <family val="3"/>
      </rPr>
      <t xml:space="preserve"> 2</t>
    </r>
  </si>
  <si>
    <t>Δ 3</t>
  </si>
  <si>
    <r>
      <t>Δ</t>
    </r>
    <r>
      <rPr>
        <sz val="11"/>
        <color rgb="FF000000"/>
        <rFont val="Soberana Sans"/>
        <family val="3"/>
      </rPr>
      <t xml:space="preserve">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</si>
</sst>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#,##0.000000"/>
    <numFmt numFmtId="166" formatCode="_-* #,##0.000_-;\-* #,##0.000_-;_-* &quot;-&quot;??_-;_-@_-"/>
    <numFmt numFmtId="167" formatCode="_-* #,##0.0_-;\-* #,##0.0_-;_-* &quot;-&quot;??_-;_-@_-"/>
    <numFmt numFmtId="168" formatCode="0.000"/>
    <numFmt numFmtId="169" formatCode="_-&quot;$&quot;* #,##0.0_-;\-&quot;$&quot;* #,##0.0_-;_-&quot;$&quot;* &quot;-&quot;??_-;_-@_-"/>
    <numFmt numFmtId="170" formatCode="_-&quot;$&quot;* #,##0_-;\-&quot;$&quot;* #,##0_-;_-&quot;$&quot;* &quot;-&quot;??_-;_-@_-"/>
    <numFmt numFmtId="171" formatCode="0.00000"/>
    <numFmt numFmtId="172" formatCode="0.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</font>
    <font>
      <b/>
      <sz val="10"/>
      <color rgb="FF000000"/>
      <name val="Soberana Sans"/>
      <family val="3"/>
    </font>
    <font>
      <b/>
      <vertAlign val="superscript"/>
      <sz val="10"/>
      <color rgb="FF000000"/>
      <name val="Soberana Sans"/>
      <family val="3"/>
    </font>
    <font>
      <b/>
      <sz val="11"/>
      <color theme="1"/>
      <name val="Calibri"/>
      <family val="2"/>
    </font>
    <font>
      <b/>
      <sz val="11"/>
      <color rgb="FFC00000"/>
      <name val="Calibri"/>
      <family val="2"/>
    </font>
    <font>
      <b/>
      <sz val="11"/>
      <color theme="1"/>
      <name val="Symbol"/>
      <family val="1"/>
      <charset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</font>
    <font>
      <sz val="11"/>
      <name val="Calibri"/>
      <family val="2"/>
    </font>
    <font>
      <b/>
      <sz val="11"/>
      <color rgb="FF0000CC"/>
      <name val="Calibri"/>
      <family val="2"/>
    </font>
    <font>
      <sz val="11"/>
      <color rgb="FF0000CC"/>
      <name val="Calibri"/>
      <family val="2"/>
    </font>
    <font>
      <b/>
      <sz val="11"/>
      <color rgb="FF0000CC"/>
      <name val="Calibri"/>
      <family val="2"/>
      <scheme val="minor"/>
    </font>
    <font>
      <sz val="11"/>
      <color theme="1"/>
      <name val="Soberana Sans"/>
      <family val="3"/>
    </font>
    <font>
      <sz val="11"/>
      <color rgb="FF000000"/>
      <name val="Courier New"/>
      <family val="3"/>
    </font>
    <font>
      <sz val="11"/>
      <color rgb="FF000000"/>
      <name val="Soberana Sans"/>
      <family val="3"/>
    </font>
    <font>
      <b/>
      <sz val="11"/>
      <color rgb="FF000000"/>
      <name val="Soberana Sans"/>
      <family val="3"/>
    </font>
    <font>
      <b/>
      <sz val="11"/>
      <color theme="1"/>
      <name val="Soberana Sans"/>
      <family val="3"/>
    </font>
  </fonts>
  <fills count="4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CCFF99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A6A6A6"/>
        <bgColor rgb="FFDCE6F1"/>
      </patternFill>
    </fill>
    <fill>
      <patternFill patternType="solid">
        <fgColor rgb="FFD8E4BC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CCC0DA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95B3D7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66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6699FF"/>
        <bgColor rgb="FF000000"/>
      </patternFill>
    </fill>
    <fill>
      <patternFill patternType="solid">
        <fgColor rgb="FFF0DCDB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92CDD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808080"/>
      </right>
      <top/>
      <bottom/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/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 style="medium">
        <color rgb="FF808080"/>
      </right>
      <top/>
      <bottom style="dotted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548DD4"/>
      </left>
      <right/>
      <top style="medium">
        <color rgb="FF548DD4"/>
      </top>
      <bottom/>
      <diagonal/>
    </border>
    <border>
      <left/>
      <right style="medium">
        <color rgb="FF548DD4"/>
      </right>
      <top style="medium">
        <color rgb="FF548DD4"/>
      </top>
      <bottom/>
      <diagonal/>
    </border>
    <border>
      <left style="medium">
        <color rgb="FF548DD4"/>
      </left>
      <right style="medium">
        <color rgb="FF548DD4"/>
      </right>
      <top style="medium">
        <color rgb="FF548DD4"/>
      </top>
      <bottom/>
      <diagonal/>
    </border>
    <border>
      <left/>
      <right style="medium">
        <color rgb="FF548DD4"/>
      </right>
      <top style="medium">
        <color rgb="FF548DD4"/>
      </top>
      <bottom style="medium">
        <color rgb="FF548DD4"/>
      </bottom>
      <diagonal/>
    </border>
    <border>
      <left style="medium">
        <color rgb="FF548DD4"/>
      </left>
      <right/>
      <top/>
      <bottom style="medium">
        <color rgb="FF548DD4"/>
      </bottom>
      <diagonal/>
    </border>
    <border>
      <left/>
      <right style="medium">
        <color rgb="FF548DD4"/>
      </right>
      <top/>
      <bottom style="medium">
        <color rgb="FF548DD4"/>
      </bottom>
      <diagonal/>
    </border>
    <border>
      <left style="medium">
        <color rgb="FF548DD4"/>
      </left>
      <right style="medium">
        <color rgb="FF548DD4"/>
      </right>
      <top/>
      <bottom style="medium">
        <color rgb="FF548DD4"/>
      </bottom>
      <diagonal/>
    </border>
    <border>
      <left style="medium">
        <color rgb="FF548DD4"/>
      </left>
      <right style="medium">
        <color rgb="FF548DD4"/>
      </right>
      <top style="medium">
        <color rgb="FF548DD4"/>
      </top>
      <bottom style="medium">
        <color rgb="FF548DD4"/>
      </bottom>
      <diagonal/>
    </border>
    <border>
      <left style="medium">
        <color rgb="FF548DD4"/>
      </left>
      <right style="medium">
        <color rgb="FF548DD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6">
    <xf numFmtId="0" fontId="0" fillId="0" borderId="0" xfId="0"/>
    <xf numFmtId="0" fontId="0" fillId="2" borderId="0" xfId="0" applyFill="1"/>
    <xf numFmtId="0" fontId="4" fillId="0" borderId="0" xfId="0" applyFont="1"/>
    <xf numFmtId="43" fontId="4" fillId="3" borderId="0" xfId="0" applyNumberFormat="1" applyFont="1" applyFill="1"/>
    <xf numFmtId="0" fontId="5" fillId="3" borderId="0" xfId="0" applyFont="1" applyFill="1" applyAlignment="1">
      <alignment horizontal="left" vertical="top" wrapText="1"/>
    </xf>
    <xf numFmtId="43" fontId="4" fillId="4" borderId="0" xfId="0" applyNumberFormat="1" applyFont="1" applyFill="1"/>
    <xf numFmtId="0" fontId="5" fillId="4" borderId="0" xfId="0" applyFont="1" applyFill="1" applyAlignment="1">
      <alignment horizontal="left" vertical="top" wrapText="1"/>
    </xf>
    <xf numFmtId="43" fontId="4" fillId="5" borderId="0" xfId="0" applyNumberFormat="1" applyFont="1" applyFill="1"/>
    <xf numFmtId="0" fontId="5" fillId="5" borderId="0" xfId="0" applyFont="1" applyFill="1" applyAlignment="1">
      <alignment horizontal="left" vertical="top" wrapText="1"/>
    </xf>
    <xf numFmtId="0" fontId="4" fillId="5" borderId="0" xfId="0" applyFont="1" applyFill="1"/>
    <xf numFmtId="43" fontId="4" fillId="6" borderId="0" xfId="0" applyNumberFormat="1" applyFont="1" applyFill="1"/>
    <xf numFmtId="0" fontId="5" fillId="6" borderId="0" xfId="0" applyFont="1" applyFill="1" applyAlignment="1">
      <alignment horizontal="left" vertical="top" wrapText="1"/>
    </xf>
    <xf numFmtId="0" fontId="0" fillId="7" borderId="0" xfId="0" applyFill="1"/>
    <xf numFmtId="0" fontId="0" fillId="8" borderId="0" xfId="0" applyFill="1"/>
    <xf numFmtId="0" fontId="7" fillId="0" borderId="0" xfId="0" applyFont="1"/>
    <xf numFmtId="164" fontId="8" fillId="9" borderId="0" xfId="1" applyNumberFormat="1" applyFont="1" applyFill="1" applyBorder="1" applyAlignment="1">
      <alignment horizontal="center" vertical="center" wrapText="1"/>
    </xf>
    <xf numFmtId="43" fontId="5" fillId="10" borderId="0" xfId="0" applyNumberFormat="1" applyFont="1" applyFill="1" applyAlignment="1">
      <alignment horizontal="left" vertical="top" wrapText="1"/>
    </xf>
    <xf numFmtId="0" fontId="6" fillId="10" borderId="0" xfId="0" applyFont="1" applyFill="1" applyAlignment="1">
      <alignment horizontal="left" vertical="top" wrapText="1"/>
    </xf>
    <xf numFmtId="0" fontId="5" fillId="10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43" fontId="4" fillId="11" borderId="0" xfId="0" applyNumberFormat="1" applyFont="1" applyFill="1"/>
    <xf numFmtId="0" fontId="6" fillId="11" borderId="0" xfId="0" applyFont="1" applyFill="1" applyAlignment="1">
      <alignment horizontal="left" vertical="top" wrapText="1"/>
    </xf>
    <xf numFmtId="0" fontId="5" fillId="11" borderId="0" xfId="0" applyFont="1" applyFill="1" applyAlignment="1">
      <alignment horizontal="left" vertical="top" wrapText="1"/>
    </xf>
    <xf numFmtId="43" fontId="4" fillId="12" borderId="0" xfId="0" applyNumberFormat="1" applyFont="1" applyFill="1"/>
    <xf numFmtId="0" fontId="6" fillId="12" borderId="0" xfId="0" applyFont="1" applyFill="1" applyAlignment="1">
      <alignment horizontal="left" vertical="top" wrapText="1"/>
    </xf>
    <xf numFmtId="0" fontId="5" fillId="12" borderId="0" xfId="0" applyFont="1" applyFill="1" applyAlignment="1">
      <alignment horizontal="left" vertical="top" wrapText="1"/>
    </xf>
    <xf numFmtId="43" fontId="4" fillId="13" borderId="0" xfId="0" applyNumberFormat="1" applyFont="1" applyFill="1"/>
    <xf numFmtId="0" fontId="5" fillId="13" borderId="0" xfId="0" applyFont="1" applyFill="1" applyAlignment="1">
      <alignment horizontal="left" vertical="top" wrapText="1"/>
    </xf>
    <xf numFmtId="43" fontId="4" fillId="14" borderId="0" xfId="0" applyNumberFormat="1" applyFont="1" applyFill="1"/>
    <xf numFmtId="0" fontId="5" fillId="14" borderId="0" xfId="0" applyFont="1" applyFill="1" applyAlignment="1">
      <alignment horizontal="left" vertical="top" wrapText="1"/>
    </xf>
    <xf numFmtId="43" fontId="4" fillId="15" borderId="0" xfId="0" applyNumberFormat="1" applyFont="1" applyFill="1"/>
    <xf numFmtId="0" fontId="5" fillId="15" borderId="0" xfId="0" applyFont="1" applyFill="1" applyAlignment="1">
      <alignment horizontal="left" vertical="top" wrapText="1"/>
    </xf>
    <xf numFmtId="43" fontId="4" fillId="16" borderId="0" xfId="0" applyNumberFormat="1" applyFont="1" applyFill="1"/>
    <xf numFmtId="0" fontId="5" fillId="16" borderId="0" xfId="0" applyFont="1" applyFill="1" applyAlignment="1">
      <alignment horizontal="left" vertical="top" wrapText="1"/>
    </xf>
    <xf numFmtId="43" fontId="4" fillId="17" borderId="0" xfId="0" applyNumberFormat="1" applyFont="1" applyFill="1"/>
    <xf numFmtId="0" fontId="5" fillId="17" borderId="0" xfId="0" applyFont="1" applyFill="1" applyAlignment="1">
      <alignment horizontal="left" vertical="top" wrapText="1"/>
    </xf>
    <xf numFmtId="43" fontId="4" fillId="18" borderId="0" xfId="0" applyNumberFormat="1" applyFont="1" applyFill="1"/>
    <xf numFmtId="0" fontId="5" fillId="18" borderId="0" xfId="0" applyFont="1" applyFill="1" applyAlignment="1">
      <alignment horizontal="left" vertical="top" wrapText="1"/>
    </xf>
    <xf numFmtId="43" fontId="4" fillId="19" borderId="0" xfId="0" applyNumberFormat="1" applyFont="1" applyFill="1"/>
    <xf numFmtId="0" fontId="5" fillId="19" borderId="0" xfId="0" applyFont="1" applyFill="1" applyAlignment="1">
      <alignment horizontal="left" vertical="top" wrapText="1"/>
    </xf>
    <xf numFmtId="43" fontId="4" fillId="20" borderId="0" xfId="0" applyNumberFormat="1" applyFont="1" applyFill="1"/>
    <xf numFmtId="0" fontId="5" fillId="20" borderId="0" xfId="0" applyFont="1" applyFill="1" applyAlignment="1">
      <alignment horizontal="left" vertical="top" wrapText="1"/>
    </xf>
    <xf numFmtId="43" fontId="4" fillId="21" borderId="0" xfId="0" applyNumberFormat="1" applyFont="1" applyFill="1"/>
    <xf numFmtId="0" fontId="5" fillId="21" borderId="0" xfId="0" applyFont="1" applyFill="1" applyAlignment="1">
      <alignment horizontal="left" vertical="top" wrapText="1"/>
    </xf>
    <xf numFmtId="43" fontId="4" fillId="22" borderId="0" xfId="0" applyNumberFormat="1" applyFont="1" applyFill="1"/>
    <xf numFmtId="0" fontId="5" fillId="22" borderId="0" xfId="0" applyFont="1" applyFill="1" applyAlignment="1">
      <alignment horizontal="left" vertical="top" wrapText="1"/>
    </xf>
    <xf numFmtId="0" fontId="4" fillId="22" borderId="0" xfId="0" applyFont="1" applyFill="1"/>
    <xf numFmtId="0" fontId="7" fillId="22" borderId="0" xfId="0" applyFont="1" applyFill="1"/>
    <xf numFmtId="43" fontId="4" fillId="23" borderId="0" xfId="0" applyNumberFormat="1" applyFont="1" applyFill="1"/>
    <xf numFmtId="0" fontId="5" fillId="23" borderId="0" xfId="0" applyFont="1" applyFill="1" applyAlignment="1">
      <alignment horizontal="left" vertical="top" wrapText="1"/>
    </xf>
    <xf numFmtId="43" fontId="4" fillId="24" borderId="0" xfId="0" applyNumberFormat="1" applyFont="1" applyFill="1"/>
    <xf numFmtId="0" fontId="5" fillId="24" borderId="0" xfId="0" applyFont="1" applyFill="1" applyAlignment="1">
      <alignment horizontal="left" vertical="top" wrapText="1"/>
    </xf>
    <xf numFmtId="0" fontId="4" fillId="24" borderId="0" xfId="0" applyFont="1" applyFill="1"/>
    <xf numFmtId="43" fontId="4" fillId="0" borderId="0" xfId="0" applyNumberFormat="1" applyFont="1"/>
    <xf numFmtId="0" fontId="5" fillId="25" borderId="0" xfId="0" applyFont="1" applyFill="1" applyAlignment="1">
      <alignment horizontal="left" vertical="top" wrapText="1"/>
    </xf>
    <xf numFmtId="0" fontId="7" fillId="5" borderId="0" xfId="0" applyFont="1" applyFill="1"/>
    <xf numFmtId="43" fontId="4" fillId="26" borderId="0" xfId="0" applyNumberFormat="1" applyFont="1" applyFill="1"/>
    <xf numFmtId="0" fontId="4" fillId="26" borderId="0" xfId="0" applyFont="1" applyFill="1"/>
    <xf numFmtId="0" fontId="7" fillId="26" borderId="0" xfId="0" applyFont="1" applyFill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43" fontId="5" fillId="0" borderId="0" xfId="0" applyNumberFormat="1" applyFont="1" applyAlignment="1">
      <alignment horizontal="left" vertical="top" wrapText="1"/>
    </xf>
    <xf numFmtId="43" fontId="5" fillId="27" borderId="0" xfId="0" applyNumberFormat="1" applyFont="1" applyFill="1" applyAlignment="1">
      <alignment horizontal="left" vertical="top" wrapText="1"/>
    </xf>
    <xf numFmtId="4" fontId="4" fillId="0" borderId="0" xfId="0" applyNumberFormat="1" applyFont="1"/>
    <xf numFmtId="0" fontId="3" fillId="0" borderId="0" xfId="0" applyFont="1"/>
    <xf numFmtId="43" fontId="10" fillId="0" borderId="0" xfId="0" applyNumberFormat="1" applyFont="1"/>
    <xf numFmtId="4" fontId="4" fillId="22" borderId="0" xfId="0" applyNumberFormat="1" applyFont="1" applyFill="1" applyAlignment="1">
      <alignment vertical="center"/>
    </xf>
    <xf numFmtId="0" fontId="5" fillId="22" borderId="0" xfId="0" applyFont="1" applyFill="1" applyAlignment="1">
      <alignment horizontal="center" vertical="center" wrapText="1"/>
    </xf>
    <xf numFmtId="0" fontId="5" fillId="22" borderId="0" xfId="0" applyFont="1" applyFill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" fontId="8" fillId="0" borderId="0" xfId="1" applyNumberFormat="1" applyFont="1" applyFill="1" applyBorder="1" applyAlignment="1">
      <alignment horizontal="center" vertical="center" wrapText="1"/>
    </xf>
    <xf numFmtId="4" fontId="4" fillId="28" borderId="0" xfId="0" applyNumberFormat="1" applyFont="1" applyFill="1" applyAlignment="1">
      <alignment vertical="center"/>
    </xf>
    <xf numFmtId="0" fontId="5" fillId="28" borderId="0" xfId="0" applyFont="1" applyFill="1" applyAlignment="1">
      <alignment horizontal="center" vertical="center" wrapText="1"/>
    </xf>
    <xf numFmtId="0" fontId="5" fillId="28" borderId="0" xfId="0" applyFont="1" applyFill="1" applyAlignment="1">
      <alignment horizontal="left" vertical="center" wrapText="1"/>
    </xf>
    <xf numFmtId="4" fontId="4" fillId="6" borderId="0" xfId="0" applyNumberFormat="1" applyFont="1" applyFill="1" applyAlignment="1">
      <alignment vertical="center"/>
    </xf>
    <xf numFmtId="0" fontId="5" fillId="6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left" vertical="center" wrapText="1"/>
    </xf>
    <xf numFmtId="4" fontId="4" fillId="10" borderId="0" xfId="0" applyNumberFormat="1" applyFont="1" applyFill="1" applyAlignment="1">
      <alignment vertical="center"/>
    </xf>
    <xf numFmtId="0" fontId="5" fillId="10" borderId="0" xfId="0" applyFont="1" applyFill="1" applyAlignment="1">
      <alignment horizontal="center" vertical="center" wrapText="1"/>
    </xf>
    <xf numFmtId="0" fontId="5" fillId="10" borderId="0" xfId="0" applyFont="1" applyFill="1" applyAlignment="1">
      <alignment horizontal="left" vertical="center" wrapText="1"/>
    </xf>
    <xf numFmtId="4" fontId="4" fillId="11" borderId="0" xfId="0" applyNumberFormat="1" applyFont="1" applyFill="1" applyAlignment="1">
      <alignment vertical="center"/>
    </xf>
    <xf numFmtId="0" fontId="5" fillId="11" borderId="0" xfId="0" applyFont="1" applyFill="1" applyAlignment="1">
      <alignment horizontal="center" vertical="center" wrapText="1"/>
    </xf>
    <xf numFmtId="0" fontId="5" fillId="11" borderId="0" xfId="0" applyFont="1" applyFill="1" applyAlignment="1">
      <alignment horizontal="left" vertical="center" wrapText="1"/>
    </xf>
    <xf numFmtId="4" fontId="4" fillId="19" borderId="0" xfId="0" applyNumberFormat="1" applyFont="1" applyFill="1" applyAlignment="1">
      <alignment vertical="center"/>
    </xf>
    <xf numFmtId="0" fontId="5" fillId="19" borderId="0" xfId="0" applyFont="1" applyFill="1" applyAlignment="1">
      <alignment horizontal="center" vertical="center" wrapText="1"/>
    </xf>
    <xf numFmtId="0" fontId="5" fillId="19" borderId="0" xfId="0" applyFont="1" applyFill="1" applyAlignment="1">
      <alignment horizontal="left" vertical="center" wrapText="1"/>
    </xf>
    <xf numFmtId="4" fontId="4" fillId="4" borderId="0" xfId="0" applyNumberFormat="1" applyFont="1" applyFill="1" applyAlignment="1">
      <alignment vertical="center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left" vertical="center" wrapText="1"/>
    </xf>
    <xf numFmtId="4" fontId="4" fillId="29" borderId="0" xfId="0" applyNumberFormat="1" applyFont="1" applyFill="1" applyAlignment="1">
      <alignment vertical="center"/>
    </xf>
    <xf numFmtId="0" fontId="5" fillId="29" borderId="0" xfId="0" applyFont="1" applyFill="1" applyAlignment="1">
      <alignment horizontal="center" vertical="center" wrapText="1"/>
    </xf>
    <xf numFmtId="0" fontId="5" fillId="29" borderId="0" xfId="0" applyFont="1" applyFill="1" applyAlignment="1">
      <alignment horizontal="left" vertical="center" wrapText="1"/>
    </xf>
    <xf numFmtId="4" fontId="4" fillId="21" borderId="0" xfId="0" applyNumberFormat="1" applyFont="1" applyFill="1" applyAlignment="1">
      <alignment vertical="center"/>
    </xf>
    <xf numFmtId="0" fontId="5" fillId="21" borderId="0" xfId="0" applyFont="1" applyFill="1" applyAlignment="1">
      <alignment horizontal="center" vertical="center" wrapText="1"/>
    </xf>
    <xf numFmtId="0" fontId="5" fillId="21" borderId="0" xfId="0" applyFont="1" applyFill="1" applyAlignment="1">
      <alignment horizontal="left" vertical="center" wrapText="1"/>
    </xf>
    <xf numFmtId="4" fontId="4" fillId="30" borderId="0" xfId="0" applyNumberFormat="1" applyFont="1" applyFill="1" applyAlignment="1">
      <alignment vertical="center"/>
    </xf>
    <xf numFmtId="0" fontId="5" fillId="30" borderId="0" xfId="0" applyFont="1" applyFill="1" applyAlignment="1">
      <alignment horizontal="center" vertical="center" wrapText="1"/>
    </xf>
    <xf numFmtId="0" fontId="5" fillId="30" borderId="0" xfId="0" applyFont="1" applyFill="1" applyAlignment="1">
      <alignment horizontal="left" vertical="center" wrapText="1"/>
    </xf>
    <xf numFmtId="4" fontId="4" fillId="31" borderId="0" xfId="0" applyNumberFormat="1" applyFont="1" applyFill="1" applyAlignment="1">
      <alignment vertical="center"/>
    </xf>
    <xf numFmtId="0" fontId="5" fillId="31" borderId="0" xfId="0" applyFont="1" applyFill="1" applyAlignment="1">
      <alignment horizontal="center" vertical="center" wrapText="1"/>
    </xf>
    <xf numFmtId="0" fontId="5" fillId="31" borderId="0" xfId="0" applyFont="1" applyFill="1" applyAlignment="1">
      <alignment horizontal="left" vertical="center" wrapText="1"/>
    </xf>
    <xf numFmtId="4" fontId="4" fillId="17" borderId="0" xfId="0" applyNumberFormat="1" applyFont="1" applyFill="1" applyAlignment="1">
      <alignment vertical="center"/>
    </xf>
    <xf numFmtId="0" fontId="5" fillId="17" borderId="0" xfId="0" applyFont="1" applyFill="1" applyAlignment="1">
      <alignment horizontal="center" vertical="center" wrapText="1"/>
    </xf>
    <xf numFmtId="0" fontId="5" fillId="17" borderId="0" xfId="0" applyFont="1" applyFill="1" applyAlignment="1">
      <alignment horizontal="left" vertical="center" wrapText="1"/>
    </xf>
    <xf numFmtId="4" fontId="4" fillId="32" borderId="0" xfId="0" applyNumberFormat="1" applyFont="1" applyFill="1" applyAlignment="1">
      <alignment vertical="center"/>
    </xf>
    <xf numFmtId="0" fontId="5" fillId="32" borderId="0" xfId="0" applyFont="1" applyFill="1" applyAlignment="1">
      <alignment horizontal="center" vertical="center" wrapText="1"/>
    </xf>
    <xf numFmtId="0" fontId="5" fillId="32" borderId="0" xfId="0" applyFont="1" applyFill="1" applyAlignment="1">
      <alignment horizontal="left" vertical="center" wrapText="1"/>
    </xf>
    <xf numFmtId="4" fontId="4" fillId="14" borderId="0" xfId="0" applyNumberFormat="1" applyFont="1" applyFill="1" applyAlignment="1">
      <alignment vertical="center"/>
    </xf>
    <xf numFmtId="0" fontId="5" fillId="14" borderId="0" xfId="0" applyFont="1" applyFill="1" applyAlignment="1">
      <alignment horizontal="center" vertical="center" wrapText="1"/>
    </xf>
    <xf numFmtId="0" fontId="5" fillId="14" borderId="0" xfId="0" applyFont="1" applyFill="1" applyAlignment="1">
      <alignment horizontal="left" vertical="center" wrapText="1"/>
    </xf>
    <xf numFmtId="4" fontId="4" fillId="23" borderId="0" xfId="0" applyNumberFormat="1" applyFont="1" applyFill="1" applyAlignment="1">
      <alignment vertical="center"/>
    </xf>
    <xf numFmtId="0" fontId="4" fillId="23" borderId="0" xfId="0" applyFont="1" applyFill="1" applyAlignment="1">
      <alignment horizontal="center" vertical="center"/>
    </xf>
    <xf numFmtId="0" fontId="4" fillId="23" borderId="0" xfId="0" applyFont="1" applyFill="1" applyAlignment="1">
      <alignment horizontal="left" vertical="center"/>
    </xf>
    <xf numFmtId="165" fontId="11" fillId="0" borderId="0" xfId="0" applyNumberFormat="1" applyFont="1" applyAlignment="1">
      <alignment vertical="center"/>
    </xf>
    <xf numFmtId="4" fontId="11" fillId="0" borderId="1" xfId="0" applyNumberFormat="1" applyFont="1" applyBorder="1" applyAlignment="1">
      <alignment vertical="center"/>
    </xf>
    <xf numFmtId="4" fontId="4" fillId="0" borderId="0" xfId="0" applyNumberFormat="1" applyFont="1" applyAlignment="1">
      <alignment horizontal="center" vertical="center"/>
    </xf>
    <xf numFmtId="0" fontId="3" fillId="33" borderId="0" xfId="0" applyFont="1" applyFill="1"/>
    <xf numFmtId="0" fontId="3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34" borderId="3" xfId="0" applyFont="1" applyFill="1" applyBorder="1" applyAlignment="1">
      <alignment horizontal="center" vertical="center" wrapText="1"/>
    </xf>
    <xf numFmtId="0" fontId="13" fillId="34" borderId="3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34" borderId="5" xfId="0" applyFont="1" applyFill="1" applyBorder="1" applyAlignment="1">
      <alignment horizontal="left" vertical="center" wrapText="1"/>
    </xf>
    <xf numFmtId="0" fontId="13" fillId="34" borderId="5" xfId="0" applyFont="1" applyFill="1" applyBorder="1" applyAlignment="1">
      <alignment horizontal="center" vertical="center" wrapText="1"/>
    </xf>
    <xf numFmtId="0" fontId="14" fillId="34" borderId="8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horizontal="right" vertical="center" indent="1"/>
    </xf>
    <xf numFmtId="0" fontId="13" fillId="0" borderId="5" xfId="0" applyFont="1" applyBorder="1" applyAlignment="1">
      <alignment horizontal="right" vertical="center" indent="1"/>
    </xf>
    <xf numFmtId="0" fontId="13" fillId="34" borderId="5" xfId="0" applyFont="1" applyFill="1" applyBorder="1" applyAlignment="1">
      <alignment horizontal="right" vertical="center" indent="1"/>
    </xf>
    <xf numFmtId="166" fontId="0" fillId="0" borderId="0" xfId="1" applyNumberFormat="1" applyFont="1"/>
    <xf numFmtId="164" fontId="0" fillId="0" borderId="0" xfId="1" applyNumberFormat="1" applyFont="1"/>
    <xf numFmtId="0" fontId="16" fillId="36" borderId="0" xfId="0" applyFont="1" applyFill="1"/>
    <xf numFmtId="0" fontId="15" fillId="36" borderId="0" xfId="0" applyFont="1" applyFill="1" applyAlignment="1">
      <alignment horizontal="center"/>
    </xf>
    <xf numFmtId="0" fontId="15" fillId="36" borderId="0" xfId="1" applyNumberFormat="1" applyFont="1" applyFill="1" applyAlignment="1">
      <alignment horizontal="center"/>
    </xf>
    <xf numFmtId="168" fontId="0" fillId="0" borderId="0" xfId="0" applyNumberFormat="1"/>
    <xf numFmtId="2" fontId="0" fillId="0" borderId="0" xfId="0" applyNumberFormat="1"/>
    <xf numFmtId="0" fontId="3" fillId="37" borderId="0" xfId="0" applyFont="1" applyFill="1" applyAlignment="1">
      <alignment horizontal="center"/>
    </xf>
    <xf numFmtId="0" fontId="0" fillId="37" borderId="0" xfId="0" applyFill="1" applyAlignment="1">
      <alignment horizontal="center"/>
    </xf>
    <xf numFmtId="0" fontId="3" fillId="38" borderId="0" xfId="0" applyFont="1" applyFill="1" applyAlignment="1">
      <alignment horizontal="center"/>
    </xf>
    <xf numFmtId="166" fontId="0" fillId="38" borderId="0" xfId="1" applyNumberFormat="1" applyFont="1" applyFill="1"/>
    <xf numFmtId="2" fontId="0" fillId="38" borderId="0" xfId="0" applyNumberFormat="1" applyFill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5" fillId="3" borderId="0" xfId="0" applyFont="1" applyFill="1" applyAlignment="1">
      <alignment horizontal="right" vertical="top" wrapText="1"/>
    </xf>
    <xf numFmtId="0" fontId="5" fillId="4" borderId="0" xfId="0" applyFont="1" applyFill="1" applyAlignment="1">
      <alignment horizontal="right" vertical="top" wrapText="1"/>
    </xf>
    <xf numFmtId="0" fontId="5" fillId="5" borderId="0" xfId="0" applyFont="1" applyFill="1" applyAlignment="1">
      <alignment horizontal="right" vertical="top" wrapText="1"/>
    </xf>
    <xf numFmtId="0" fontId="5" fillId="6" borderId="0" xfId="0" applyFont="1" applyFill="1" applyAlignment="1">
      <alignment horizontal="right" vertical="top" wrapText="1"/>
    </xf>
    <xf numFmtId="164" fontId="0" fillId="0" borderId="0" xfId="0" applyNumberFormat="1"/>
    <xf numFmtId="43" fontId="3" fillId="38" borderId="0" xfId="0" applyNumberFormat="1" applyFont="1" applyFill="1"/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0" fillId="0" borderId="10" xfId="0" applyBorder="1"/>
    <xf numFmtId="0" fontId="0" fillId="38" borderId="10" xfId="0" applyFill="1" applyBorder="1"/>
    <xf numFmtId="0" fontId="15" fillId="36" borderId="10" xfId="1" applyNumberFormat="1" applyFont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right"/>
    </xf>
    <xf numFmtId="0" fontId="3" fillId="0" borderId="12" xfId="0" applyFont="1" applyBorder="1" applyAlignment="1">
      <alignment horizontal="center"/>
    </xf>
    <xf numFmtId="0" fontId="3" fillId="38" borderId="12" xfId="0" applyFont="1" applyFill="1" applyBorder="1" applyAlignment="1">
      <alignment horizontal="center"/>
    </xf>
    <xf numFmtId="0" fontId="15" fillId="36" borderId="12" xfId="0" applyFont="1" applyFill="1" applyBorder="1" applyAlignment="1">
      <alignment horizontal="center"/>
    </xf>
    <xf numFmtId="0" fontId="3" fillId="37" borderId="12" xfId="0" applyFont="1" applyFill="1" applyBorder="1" applyAlignment="1">
      <alignment horizontal="center"/>
    </xf>
    <xf numFmtId="164" fontId="4" fillId="0" borderId="0" xfId="0" applyNumberFormat="1" applyFont="1"/>
    <xf numFmtId="0" fontId="4" fillId="0" borderId="12" xfId="0" applyFont="1" applyBorder="1"/>
    <xf numFmtId="0" fontId="4" fillId="0" borderId="12" xfId="0" applyFont="1" applyBorder="1" applyAlignment="1">
      <alignment horizontal="right"/>
    </xf>
    <xf numFmtId="0" fontId="4" fillId="0" borderId="12" xfId="0" applyFont="1" applyBorder="1" applyAlignment="1">
      <alignment horizontal="center"/>
    </xf>
    <xf numFmtId="164" fontId="0" fillId="0" borderId="10" xfId="0" applyNumberFormat="1" applyBorder="1"/>
    <xf numFmtId="167" fontId="4" fillId="35" borderId="10" xfId="0" applyNumberFormat="1" applyFont="1" applyFill="1" applyBorder="1" applyAlignment="1">
      <alignment horizontal="center"/>
    </xf>
    <xf numFmtId="164" fontId="4" fillId="35" borderId="0" xfId="0" applyNumberFormat="1" applyFont="1" applyFill="1"/>
    <xf numFmtId="164" fontId="4" fillId="35" borderId="10" xfId="0" applyNumberFormat="1" applyFont="1" applyFill="1" applyBorder="1"/>
    <xf numFmtId="0" fontId="0" fillId="35" borderId="10" xfId="0" applyFill="1" applyBorder="1" applyAlignment="1">
      <alignment horizontal="center"/>
    </xf>
    <xf numFmtId="43" fontId="0" fillId="35" borderId="0" xfId="0" applyNumberFormat="1" applyFill="1"/>
    <xf numFmtId="43" fontId="0" fillId="35" borderId="10" xfId="0" applyNumberFormat="1" applyFill="1" applyBorder="1"/>
    <xf numFmtId="0" fontId="18" fillId="0" borderId="0" xfId="0" applyFont="1"/>
    <xf numFmtId="2" fontId="18" fillId="0" borderId="0" xfId="0" applyNumberFormat="1" applyFont="1"/>
    <xf numFmtId="0" fontId="18" fillId="0" borderId="10" xfId="0" applyFont="1" applyBorder="1"/>
    <xf numFmtId="2" fontId="18" fillId="0" borderId="10" xfId="0" applyNumberFormat="1" applyFont="1" applyBorder="1"/>
    <xf numFmtId="0" fontId="7" fillId="0" borderId="11" xfId="0" applyFont="1" applyBorder="1"/>
    <xf numFmtId="0" fontId="10" fillId="0" borderId="11" xfId="0" applyFont="1" applyBorder="1" applyAlignment="1">
      <alignment horizontal="right"/>
    </xf>
    <xf numFmtId="164" fontId="3" fillId="0" borderId="11" xfId="0" applyNumberFormat="1" applyFont="1" applyBorder="1"/>
    <xf numFmtId="0" fontId="3" fillId="0" borderId="11" xfId="0" applyFont="1" applyBorder="1"/>
    <xf numFmtId="0" fontId="3" fillId="0" borderId="11" xfId="0" applyFont="1" applyBorder="1" applyAlignment="1">
      <alignment horizontal="right"/>
    </xf>
    <xf numFmtId="2" fontId="3" fillId="0" borderId="11" xfId="0" applyNumberFormat="1" applyFont="1" applyBorder="1"/>
    <xf numFmtId="0" fontId="3" fillId="39" borderId="12" xfId="0" applyFont="1" applyFill="1" applyBorder="1" applyAlignment="1">
      <alignment horizontal="center"/>
    </xf>
    <xf numFmtId="170" fontId="18" fillId="0" borderId="0" xfId="2" applyNumberFormat="1" applyFont="1" applyFill="1" applyBorder="1"/>
    <xf numFmtId="170" fontId="18" fillId="0" borderId="10" xfId="2" applyNumberFormat="1" applyFont="1" applyFill="1" applyBorder="1"/>
    <xf numFmtId="170" fontId="3" fillId="0" borderId="11" xfId="2" applyNumberFormat="1" applyFont="1" applyBorder="1"/>
    <xf numFmtId="3" fontId="0" fillId="0" borderId="0" xfId="0" applyNumberFormat="1"/>
    <xf numFmtId="166" fontId="0" fillId="0" borderId="0" xfId="0" applyNumberFormat="1"/>
    <xf numFmtId="168" fontId="0" fillId="38" borderId="0" xfId="0" applyNumberFormat="1" applyFill="1"/>
    <xf numFmtId="168" fontId="3" fillId="38" borderId="0" xfId="0" applyNumberFormat="1" applyFont="1" applyFill="1"/>
    <xf numFmtId="170" fontId="0" fillId="0" borderId="0" xfId="2" applyNumberFormat="1" applyFont="1"/>
    <xf numFmtId="0" fontId="4" fillId="0" borderId="0" xfId="0" applyFont="1" applyAlignment="1">
      <alignment horizontal="left" vertical="center" wrapText="1"/>
    </xf>
    <xf numFmtId="0" fontId="4" fillId="35" borderId="0" xfId="0" applyFont="1" applyFill="1" applyAlignment="1">
      <alignment horizontal="center" vertical="center"/>
    </xf>
    <xf numFmtId="0" fontId="4" fillId="35" borderId="0" xfId="0" applyFont="1" applyFill="1" applyAlignment="1">
      <alignment horizontal="left" vertical="center" wrapText="1"/>
    </xf>
    <xf numFmtId="3" fontId="0" fillId="35" borderId="0" xfId="0" applyNumberFormat="1" applyFill="1"/>
    <xf numFmtId="170" fontId="0" fillId="35" borderId="0" xfId="2" applyNumberFormat="1" applyFont="1" applyFill="1"/>
    <xf numFmtId="168" fontId="0" fillId="35" borderId="0" xfId="0" applyNumberFormat="1" applyFill="1"/>
    <xf numFmtId="169" fontId="0" fillId="35" borderId="0" xfId="2" applyNumberFormat="1" applyFont="1" applyFill="1"/>
    <xf numFmtId="170" fontId="0" fillId="0" borderId="0" xfId="2" applyNumberFormat="1" applyFont="1" applyFill="1"/>
    <xf numFmtId="0" fontId="4" fillId="35" borderId="10" xfId="0" applyFont="1" applyFill="1" applyBorder="1" applyAlignment="1">
      <alignment horizontal="center" vertical="center"/>
    </xf>
    <xf numFmtId="0" fontId="4" fillId="35" borderId="10" xfId="0" applyFont="1" applyFill="1" applyBorder="1" applyAlignment="1">
      <alignment horizontal="left" vertical="center" wrapText="1"/>
    </xf>
    <xf numFmtId="170" fontId="0" fillId="35" borderId="10" xfId="2" applyNumberFormat="1" applyFont="1" applyFill="1" applyBorder="1"/>
    <xf numFmtId="3" fontId="0" fillId="35" borderId="10" xfId="0" applyNumberFormat="1" applyFill="1" applyBorder="1"/>
    <xf numFmtId="0" fontId="4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right" vertical="center"/>
    </xf>
    <xf numFmtId="3" fontId="3" fillId="0" borderId="11" xfId="0" applyNumberFormat="1" applyFont="1" applyBorder="1"/>
    <xf numFmtId="168" fontId="3" fillId="35" borderId="11" xfId="0" applyNumberFormat="1" applyFont="1" applyFill="1" applyBorder="1"/>
    <xf numFmtId="168" fontId="3" fillId="35" borderId="10" xfId="0" applyNumberFormat="1" applyFont="1" applyFill="1" applyBorder="1"/>
    <xf numFmtId="0" fontId="15" fillId="40" borderId="12" xfId="0" applyFont="1" applyFill="1" applyBorder="1" applyAlignment="1">
      <alignment horizontal="center"/>
    </xf>
    <xf numFmtId="0" fontId="15" fillId="40" borderId="10" xfId="1" applyNumberFormat="1" applyFont="1" applyFill="1" applyBorder="1" applyAlignment="1">
      <alignment horizontal="center"/>
    </xf>
    <xf numFmtId="43" fontId="0" fillId="0" borderId="0" xfId="0" applyNumberFormat="1"/>
    <xf numFmtId="43" fontId="3" fillId="0" borderId="12" xfId="0" applyNumberFormat="1" applyFont="1" applyBorder="1"/>
    <xf numFmtId="0" fontId="0" fillId="0" borderId="0" xfId="0" applyAlignment="1">
      <alignment horizontal="left"/>
    </xf>
    <xf numFmtId="0" fontId="4" fillId="0" borderId="11" xfId="0" applyFont="1" applyBorder="1" applyAlignment="1">
      <alignment horizontal="right"/>
    </xf>
    <xf numFmtId="164" fontId="0" fillId="0" borderId="11" xfId="0" applyNumberFormat="1" applyBorder="1"/>
    <xf numFmtId="43" fontId="3" fillId="35" borderId="11" xfId="0" applyNumberFormat="1" applyFont="1" applyFill="1" applyBorder="1"/>
    <xf numFmtId="170" fontId="4" fillId="0" borderId="0" xfId="2" applyNumberFormat="1" applyFont="1" applyFill="1" applyBorder="1"/>
    <xf numFmtId="170" fontId="4" fillId="35" borderId="0" xfId="2" applyNumberFormat="1" applyFont="1" applyFill="1" applyBorder="1"/>
    <xf numFmtId="170" fontId="4" fillId="35" borderId="10" xfId="2" applyNumberFormat="1" applyFont="1" applyFill="1" applyBorder="1"/>
    <xf numFmtId="171" fontId="0" fillId="0" borderId="0" xfId="0" applyNumberForma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center" vertical="center"/>
    </xf>
    <xf numFmtId="0" fontId="22" fillId="41" borderId="16" xfId="0" applyFont="1" applyFill="1" applyBorder="1" applyAlignment="1">
      <alignment horizontal="center" vertical="center" wrapText="1"/>
    </xf>
    <xf numFmtId="0" fontId="22" fillId="41" borderId="18" xfId="0" applyFont="1" applyFill="1" applyBorder="1" applyAlignment="1">
      <alignment horizontal="center" vertical="center" wrapText="1"/>
    </xf>
    <xf numFmtId="0" fontId="23" fillId="34" borderId="15" xfId="0" applyFont="1" applyFill="1" applyBorder="1" applyAlignment="1">
      <alignment horizontal="left" vertical="center"/>
    </xf>
    <xf numFmtId="0" fontId="24" fillId="34" borderId="18" xfId="0" applyFont="1" applyFill="1" applyBorder="1" applyAlignment="1">
      <alignment horizontal="left" vertical="center" wrapText="1"/>
    </xf>
    <xf numFmtId="0" fontId="22" fillId="0" borderId="18" xfId="0" applyFont="1" applyBorder="1" applyAlignment="1">
      <alignment horizontal="right" vertical="center" indent="1"/>
    </xf>
    <xf numFmtId="43" fontId="22" fillId="0" borderId="20" xfId="0" applyNumberFormat="1" applyFont="1" applyBorder="1"/>
    <xf numFmtId="43" fontId="22" fillId="0" borderId="18" xfId="0" applyNumberFormat="1" applyFont="1" applyBorder="1" applyAlignment="1">
      <alignment horizontal="right" vertical="center" indent="1"/>
    </xf>
    <xf numFmtId="167" fontId="22" fillId="0" borderId="18" xfId="1" applyNumberFormat="1" applyFont="1" applyBorder="1" applyAlignment="1">
      <alignment horizontal="right" vertical="center" indent="1"/>
    </xf>
    <xf numFmtId="0" fontId="23" fillId="34" borderId="21" xfId="0" applyFont="1" applyFill="1" applyBorder="1" applyAlignment="1">
      <alignment horizontal="left" vertical="center"/>
    </xf>
    <xf numFmtId="0" fontId="23" fillId="34" borderId="19" xfId="0" applyFont="1" applyFill="1" applyBorder="1" applyAlignment="1">
      <alignment horizontal="left" vertical="center"/>
    </xf>
    <xf numFmtId="0" fontId="25" fillId="34" borderId="18" xfId="0" applyFont="1" applyFill="1" applyBorder="1" applyAlignment="1">
      <alignment horizontal="left" vertical="center" wrapText="1"/>
    </xf>
    <xf numFmtId="0" fontId="26" fillId="34" borderId="18" xfId="0" applyFont="1" applyFill="1" applyBorder="1" applyAlignment="1">
      <alignment horizontal="right" vertical="center" indent="1"/>
    </xf>
    <xf numFmtId="172" fontId="26" fillId="34" borderId="18" xfId="0" applyNumberFormat="1" applyFont="1" applyFill="1" applyBorder="1" applyAlignment="1">
      <alignment horizontal="right" vertical="center" indent="1"/>
    </xf>
    <xf numFmtId="167" fontId="26" fillId="42" borderId="18" xfId="1" applyNumberFormat="1" applyFont="1" applyFill="1" applyBorder="1" applyAlignment="1">
      <alignment horizontal="right" vertical="center" indent="1"/>
    </xf>
    <xf numFmtId="167" fontId="22" fillId="0" borderId="20" xfId="0" applyNumberFormat="1" applyFont="1" applyBorder="1"/>
    <xf numFmtId="167" fontId="26" fillId="34" borderId="18" xfId="0" applyNumberFormat="1" applyFont="1" applyFill="1" applyBorder="1" applyAlignment="1">
      <alignment horizontal="right" vertical="center" indent="1"/>
    </xf>
    <xf numFmtId="167" fontId="26" fillId="43" borderId="20" xfId="0" applyNumberFormat="1" applyFont="1" applyFill="1" applyBorder="1"/>
    <xf numFmtId="43" fontId="26" fillId="0" borderId="18" xfId="0" applyNumberFormat="1" applyFont="1" applyBorder="1" applyAlignment="1">
      <alignment horizontal="right" vertical="center" indent="1"/>
    </xf>
    <xf numFmtId="167" fontId="0" fillId="0" borderId="0" xfId="0" applyNumberFormat="1"/>
    <xf numFmtId="172" fontId="0" fillId="0" borderId="0" xfId="0" applyNumberFormat="1"/>
    <xf numFmtId="0" fontId="3" fillId="33" borderId="0" xfId="0" applyFont="1" applyFill="1" applyAlignment="1">
      <alignment horizontal="center"/>
    </xf>
    <xf numFmtId="0" fontId="14" fillId="34" borderId="9" xfId="0" applyFont="1" applyFill="1" applyBorder="1" applyAlignment="1">
      <alignment horizontal="left" vertical="center"/>
    </xf>
    <xf numFmtId="0" fontId="14" fillId="34" borderId="7" xfId="0" applyFont="1" applyFill="1" applyBorder="1" applyAlignment="1">
      <alignment horizontal="left" vertical="center"/>
    </xf>
    <xf numFmtId="0" fontId="14" fillId="34" borderId="6" xfId="0" applyFont="1" applyFill="1" applyBorder="1" applyAlignment="1">
      <alignment horizontal="left" vertical="center"/>
    </xf>
    <xf numFmtId="0" fontId="22" fillId="41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2" fillId="41" borderId="1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0000CC"/>
      <color rgb="FFF0DCDB"/>
      <color rgb="FFF0CCCC"/>
      <color rgb="FFF2DCDB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98"/>
  <sheetViews>
    <sheetView tabSelected="1" zoomScale="80" zoomScaleNormal="80" workbookViewId="0">
      <selection activeCell="B27" sqref="B27"/>
    </sheetView>
  </sheetViews>
  <sheetFormatPr defaultColWidth="11.42578125" defaultRowHeight="15"/>
  <cols>
    <col min="3" max="3" width="11.5703125" style="2"/>
    <col min="4" max="4" width="19.5703125" style="2" customWidth="1"/>
    <col min="5" max="5" width="6.140625" style="14" customWidth="1"/>
    <col min="6" max="6" width="92.5703125" style="2" customWidth="1"/>
    <col min="7" max="8" width="15" bestFit="1" customWidth="1"/>
    <col min="9" max="9" width="11.5703125" bestFit="1" customWidth="1"/>
  </cols>
  <sheetData>
    <row r="1" spans="1:16">
      <c r="A1" s="118" t="s">
        <v>0</v>
      </c>
      <c r="G1" t="s">
        <v>1</v>
      </c>
      <c r="I1" t="s">
        <v>2</v>
      </c>
      <c r="K1" t="s">
        <v>3</v>
      </c>
    </row>
    <row r="2" spans="1:16">
      <c r="B2" s="144" t="s">
        <v>4</v>
      </c>
      <c r="C2" s="15" t="s">
        <v>5</v>
      </c>
      <c r="D2" s="15" t="s">
        <v>6</v>
      </c>
      <c r="G2" s="119" t="s">
        <v>7</v>
      </c>
      <c r="H2" s="119" t="s">
        <v>8</v>
      </c>
      <c r="I2" s="119" t="s">
        <v>9</v>
      </c>
      <c r="K2" s="135" t="s">
        <v>10</v>
      </c>
      <c r="L2" s="139" t="s">
        <v>7</v>
      </c>
      <c r="M2" s="139" t="s">
        <v>8</v>
      </c>
      <c r="N2" s="139" t="s">
        <v>9</v>
      </c>
    </row>
    <row r="3" spans="1:16">
      <c r="C3" s="15"/>
      <c r="D3" s="15"/>
      <c r="F3" s="59" t="s">
        <v>11</v>
      </c>
      <c r="G3">
        <f>Costos!D24</f>
        <v>22.6</v>
      </c>
      <c r="H3">
        <f>Costos!E24</f>
        <v>26.3</v>
      </c>
      <c r="I3" s="245">
        <f>Costos!S24</f>
        <v>40.907519933127574</v>
      </c>
      <c r="K3" s="136">
        <v>2016</v>
      </c>
      <c r="L3" s="140" t="s">
        <v>12</v>
      </c>
      <c r="M3" s="140" t="s">
        <v>12</v>
      </c>
      <c r="N3" s="140" t="s">
        <v>12</v>
      </c>
    </row>
    <row r="4" spans="1:16">
      <c r="B4" t="s">
        <v>13</v>
      </c>
      <c r="C4" s="16">
        <v>2079.2241248333335</v>
      </c>
      <c r="D4" s="16">
        <f>C4*86.4*365</f>
        <v>65570412.000744015</v>
      </c>
      <c r="E4" s="17">
        <v>221</v>
      </c>
      <c r="F4" s="18" t="s">
        <v>14</v>
      </c>
      <c r="G4" s="132">
        <f>IF(B4="si",D4*$G$3/10^6,0)</f>
        <v>1481.8913112168148</v>
      </c>
      <c r="H4" s="132">
        <f>IF(B4="si",D4*$H$3/10^6,0)</f>
        <v>1724.5018356195676</v>
      </c>
      <c r="I4" s="132">
        <f>IF(B4="si",D4*$I$3/10^6,0)</f>
        <v>2682.3229359438233</v>
      </c>
      <c r="K4" s="133">
        <v>272693</v>
      </c>
      <c r="L4" s="138">
        <f>G4/K4*100</f>
        <v>0.54342843828657683</v>
      </c>
      <c r="M4" s="138">
        <f>H4/K4*100</f>
        <v>0.63239681092641453</v>
      </c>
      <c r="N4" s="143">
        <f>I4/K4*100</f>
        <v>0.98364202086002328</v>
      </c>
      <c r="P4" s="150">
        <f>K4*N4</f>
        <v>268232.29359438235</v>
      </c>
    </row>
    <row r="5" spans="1:16">
      <c r="B5" s="53"/>
      <c r="C5" s="5">
        <v>15108.604099230577</v>
      </c>
      <c r="D5" s="62">
        <f t="shared" ref="D5:D29" si="0">C5*86.4*365</f>
        <v>476464938.87333554</v>
      </c>
      <c r="E5" s="19">
        <v>222</v>
      </c>
      <c r="F5" s="6" t="s">
        <v>15</v>
      </c>
      <c r="G5" s="132">
        <f t="shared" ref="G5:G27" si="1">IF(B5="si",D5*$G$3/10^6,0)</f>
        <v>0</v>
      </c>
      <c r="H5" s="132">
        <f t="shared" ref="H5:H27" si="2">IF(B5="si",D5*$H$3/10^6,0)</f>
        <v>0</v>
      </c>
      <c r="I5" s="132">
        <f t="shared" ref="I5:I27" si="3">IF(B5="si",D5*$I$3/10^6,0)</f>
        <v>0</v>
      </c>
      <c r="K5" s="133"/>
      <c r="L5" s="138"/>
      <c r="M5" s="138"/>
      <c r="N5" s="143"/>
      <c r="P5" s="150">
        <f t="shared" ref="P5:P12" si="4">K5*N5</f>
        <v>0</v>
      </c>
    </row>
    <row r="6" spans="1:16">
      <c r="C6" s="20">
        <v>354.51110688333341</v>
      </c>
      <c r="D6" s="61">
        <f t="shared" si="0"/>
        <v>11179862.266672803</v>
      </c>
      <c r="E6" s="21">
        <v>236</v>
      </c>
      <c r="F6" s="22" t="s">
        <v>16</v>
      </c>
      <c r="G6" s="132">
        <f t="shared" si="1"/>
        <v>0</v>
      </c>
      <c r="H6" s="132">
        <f t="shared" si="2"/>
        <v>0</v>
      </c>
      <c r="I6" s="132">
        <f t="shared" si="3"/>
        <v>0</v>
      </c>
      <c r="K6" s="133"/>
      <c r="L6" s="138"/>
      <c r="M6" s="138"/>
      <c r="N6" s="143"/>
      <c r="P6" s="150">
        <f t="shared" si="4"/>
        <v>0</v>
      </c>
    </row>
    <row r="7" spans="1:16">
      <c r="C7" s="23">
        <v>59.29114766666666</v>
      </c>
      <c r="D7" s="61">
        <f t="shared" si="0"/>
        <v>1869805.6328159997</v>
      </c>
      <c r="E7" s="24">
        <v>237</v>
      </c>
      <c r="F7" s="25" t="s">
        <v>17</v>
      </c>
      <c r="G7" s="132">
        <f t="shared" si="1"/>
        <v>0</v>
      </c>
      <c r="H7" s="132">
        <f t="shared" si="2"/>
        <v>0</v>
      </c>
      <c r="I7" s="132">
        <f t="shared" si="3"/>
        <v>0</v>
      </c>
      <c r="K7" s="133"/>
      <c r="L7" s="138"/>
      <c r="M7" s="138"/>
      <c r="N7" s="143"/>
      <c r="P7" s="150">
        <f t="shared" si="4"/>
        <v>0</v>
      </c>
    </row>
    <row r="8" spans="1:16">
      <c r="C8" s="26">
        <v>3.7300000000000004</v>
      </c>
      <c r="D8" s="61">
        <f t="shared" si="0"/>
        <v>117629.28000000001</v>
      </c>
      <c r="E8" s="27">
        <v>238</v>
      </c>
      <c r="F8" s="27" t="s">
        <v>18</v>
      </c>
      <c r="G8" s="132">
        <f t="shared" si="1"/>
        <v>0</v>
      </c>
      <c r="H8" s="132">
        <f t="shared" si="2"/>
        <v>0</v>
      </c>
      <c r="I8" s="132">
        <f t="shared" si="3"/>
        <v>0</v>
      </c>
      <c r="K8" s="133"/>
      <c r="L8" s="138"/>
      <c r="M8" s="138"/>
      <c r="N8" s="143"/>
      <c r="P8" s="150">
        <f t="shared" si="4"/>
        <v>0</v>
      </c>
    </row>
    <row r="9" spans="1:16">
      <c r="B9" t="s">
        <v>13</v>
      </c>
      <c r="C9" s="28">
        <v>1097.2322439214288</v>
      </c>
      <c r="D9" s="61">
        <f t="shared" si="0"/>
        <v>34602316.044306181</v>
      </c>
      <c r="E9" s="29">
        <v>313</v>
      </c>
      <c r="F9" s="29" t="s">
        <v>19</v>
      </c>
      <c r="G9" s="132">
        <f t="shared" si="1"/>
        <v>782.0123426013198</v>
      </c>
      <c r="H9" s="132">
        <f t="shared" si="2"/>
        <v>910.04091196525269</v>
      </c>
      <c r="I9" s="132">
        <f t="shared" si="3"/>
        <v>1415.4949333148352</v>
      </c>
      <c r="K9" s="133">
        <v>24279</v>
      </c>
      <c r="L9" s="138">
        <f t="shared" ref="L9:L12" si="5">G9/K9*100</f>
        <v>3.2209413180168864</v>
      </c>
      <c r="M9" s="138">
        <f t="shared" ref="M9:M12" si="6">H9/K9*100</f>
        <v>3.7482635691966424</v>
      </c>
      <c r="N9" s="143">
        <f t="shared" ref="N9:N12" si="7">I9/K9*100</f>
        <v>5.8301204057615026</v>
      </c>
      <c r="P9" s="150">
        <f t="shared" si="4"/>
        <v>141549.49333148351</v>
      </c>
    </row>
    <row r="10" spans="1:16">
      <c r="B10" t="s">
        <v>13</v>
      </c>
      <c r="C10" s="30">
        <v>568.3640171666666</v>
      </c>
      <c r="D10" s="61">
        <f t="shared" si="0"/>
        <v>17923927.645367999</v>
      </c>
      <c r="E10" s="31">
        <v>314</v>
      </c>
      <c r="F10" s="31" t="s">
        <v>20</v>
      </c>
      <c r="G10" s="132">
        <f t="shared" si="1"/>
        <v>405.08076478531677</v>
      </c>
      <c r="H10" s="132">
        <f t="shared" si="2"/>
        <v>471.39929707317833</v>
      </c>
      <c r="I10" s="132">
        <f t="shared" si="3"/>
        <v>733.22342743282786</v>
      </c>
      <c r="K10" s="133">
        <v>23749</v>
      </c>
      <c r="L10" s="138">
        <f t="shared" si="5"/>
        <v>1.7056750380450409</v>
      </c>
      <c r="M10" s="138">
        <f t="shared" si="6"/>
        <v>1.9849227212648042</v>
      </c>
      <c r="N10" s="143">
        <f t="shared" si="7"/>
        <v>3.0873865317816658</v>
      </c>
      <c r="P10" s="150">
        <f t="shared" si="4"/>
        <v>73322.342743282774</v>
      </c>
    </row>
    <row r="11" spans="1:16">
      <c r="B11" t="s">
        <v>13</v>
      </c>
      <c r="C11" s="32">
        <v>187.12375311388894</v>
      </c>
      <c r="D11" s="61">
        <f t="shared" si="0"/>
        <v>5901134.6781996023</v>
      </c>
      <c r="E11" s="33">
        <v>315</v>
      </c>
      <c r="F11" s="33" t="s">
        <v>21</v>
      </c>
      <c r="G11" s="132">
        <f t="shared" si="1"/>
        <v>133.36564372731101</v>
      </c>
      <c r="H11" s="132">
        <f t="shared" si="2"/>
        <v>155.19984203664956</v>
      </c>
      <c r="I11" s="132">
        <f t="shared" si="3"/>
        <v>241.40078447652058</v>
      </c>
      <c r="K11" s="133">
        <v>82877</v>
      </c>
      <c r="L11" s="138">
        <f t="shared" si="5"/>
        <v>0.16091997022975132</v>
      </c>
      <c r="M11" s="138">
        <f t="shared" si="6"/>
        <v>0.18726527509037436</v>
      </c>
      <c r="N11" s="143">
        <f t="shared" si="7"/>
        <v>0.29127596857574545</v>
      </c>
      <c r="P11" s="150">
        <f t="shared" si="4"/>
        <v>24140.078447652057</v>
      </c>
    </row>
    <row r="12" spans="1:16">
      <c r="B12" t="s">
        <v>13</v>
      </c>
      <c r="C12" s="34">
        <v>223.09266439166666</v>
      </c>
      <c r="D12" s="61">
        <f t="shared" si="0"/>
        <v>7035450.2642556001</v>
      </c>
      <c r="E12" s="35">
        <v>431</v>
      </c>
      <c r="F12" s="35" t="s">
        <v>22</v>
      </c>
      <c r="G12" s="132">
        <f t="shared" si="1"/>
        <v>159.00117597217658</v>
      </c>
      <c r="H12" s="132">
        <f t="shared" si="2"/>
        <v>185.03234194992228</v>
      </c>
      <c r="I12" s="132">
        <f t="shared" si="3"/>
        <v>287.80282192356361</v>
      </c>
      <c r="J12">
        <v>0.5</v>
      </c>
      <c r="K12" s="133">
        <f>3148917*J12</f>
        <v>1574458.5</v>
      </c>
      <c r="L12" s="138">
        <f t="shared" si="5"/>
        <v>1.0098784818537711E-2</v>
      </c>
      <c r="M12" s="138">
        <f t="shared" si="6"/>
        <v>1.1752125695908928E-2</v>
      </c>
      <c r="N12" s="143">
        <f t="shared" si="7"/>
        <v>1.8279479701977765E-2</v>
      </c>
      <c r="P12" s="150">
        <f t="shared" si="4"/>
        <v>28780.282192356361</v>
      </c>
    </row>
    <row r="13" spans="1:16">
      <c r="C13" s="36">
        <v>6.98</v>
      </c>
      <c r="D13" s="61">
        <f t="shared" si="0"/>
        <v>220121.28000000003</v>
      </c>
      <c r="E13" s="37">
        <v>434</v>
      </c>
      <c r="F13" s="37" t="s">
        <v>23</v>
      </c>
      <c r="G13" s="132">
        <f t="shared" si="1"/>
        <v>0</v>
      </c>
      <c r="H13" s="132">
        <f t="shared" si="2"/>
        <v>0</v>
      </c>
      <c r="I13" s="132">
        <f t="shared" si="3"/>
        <v>0</v>
      </c>
    </row>
    <row r="14" spans="1:16">
      <c r="C14" s="38">
        <v>4.4714761666666663</v>
      </c>
      <c r="D14" s="61">
        <f t="shared" si="0"/>
        <v>141012.472392</v>
      </c>
      <c r="E14" s="39">
        <v>437</v>
      </c>
      <c r="F14" s="39" t="s">
        <v>24</v>
      </c>
      <c r="G14" s="132">
        <f t="shared" si="1"/>
        <v>0</v>
      </c>
      <c r="H14" s="132">
        <f t="shared" si="2"/>
        <v>0</v>
      </c>
      <c r="I14" s="132">
        <f t="shared" si="3"/>
        <v>0</v>
      </c>
      <c r="K14" s="150">
        <f>SUM(K4:K13)</f>
        <v>1978056.5</v>
      </c>
      <c r="M14" s="144" t="s">
        <v>25</v>
      </c>
      <c r="N14" s="143">
        <f>P14/K14</f>
        <v>0.27098542954114663</v>
      </c>
      <c r="P14" s="150">
        <f>SUM(P4:P13)</f>
        <v>536024.49030915706</v>
      </c>
    </row>
    <row r="15" spans="1:16">
      <c r="C15" s="40">
        <v>297.69569195346321</v>
      </c>
      <c r="D15" s="61">
        <f t="shared" si="0"/>
        <v>9388131.341444416</v>
      </c>
      <c r="E15" s="41">
        <v>46</v>
      </c>
      <c r="F15" s="41" t="s">
        <v>26</v>
      </c>
      <c r="G15" s="132">
        <f t="shared" si="1"/>
        <v>0</v>
      </c>
      <c r="H15" s="132">
        <f t="shared" si="2"/>
        <v>0</v>
      </c>
      <c r="I15" s="132">
        <f t="shared" si="3"/>
        <v>0</v>
      </c>
    </row>
    <row r="16" spans="1:16">
      <c r="C16" s="42">
        <v>872.50781712334049</v>
      </c>
      <c r="D16" s="61">
        <f t="shared" si="0"/>
        <v>27515406.520801667</v>
      </c>
      <c r="E16" s="43" t="s">
        <v>27</v>
      </c>
      <c r="F16" s="43" t="s">
        <v>28</v>
      </c>
      <c r="G16" s="132">
        <f t="shared" si="1"/>
        <v>0</v>
      </c>
      <c r="H16" s="132">
        <f t="shared" si="2"/>
        <v>0</v>
      </c>
      <c r="I16" s="132">
        <f t="shared" si="3"/>
        <v>0</v>
      </c>
      <c r="M16" t="s">
        <v>29</v>
      </c>
      <c r="N16" s="138">
        <f>MAX(N4:N12)</f>
        <v>5.8301204057615026</v>
      </c>
    </row>
    <row r="17" spans="3:9">
      <c r="C17" s="44">
        <v>2550.5983513920742</v>
      </c>
      <c r="D17" s="61">
        <f t="shared" si="0"/>
        <v>80435669.609500468</v>
      </c>
      <c r="E17" s="45">
        <v>52</v>
      </c>
      <c r="F17" s="45" t="s">
        <v>30</v>
      </c>
      <c r="G17" s="132">
        <f t="shared" si="1"/>
        <v>0</v>
      </c>
      <c r="H17" s="132">
        <f t="shared" si="2"/>
        <v>0</v>
      </c>
      <c r="I17" s="132">
        <f t="shared" si="3"/>
        <v>0</v>
      </c>
    </row>
    <row r="18" spans="3:9">
      <c r="C18" s="46"/>
      <c r="D18" s="61">
        <f t="shared" si="0"/>
        <v>0</v>
      </c>
      <c r="E18" s="45">
        <v>53</v>
      </c>
      <c r="F18" s="45" t="s">
        <v>31</v>
      </c>
      <c r="G18" s="132">
        <f t="shared" si="1"/>
        <v>0</v>
      </c>
      <c r="H18" s="132">
        <f t="shared" si="2"/>
        <v>0</v>
      </c>
      <c r="I18" s="132">
        <f t="shared" si="3"/>
        <v>0</v>
      </c>
    </row>
    <row r="19" spans="3:9">
      <c r="C19" s="46"/>
      <c r="D19" s="61">
        <f t="shared" si="0"/>
        <v>0</v>
      </c>
      <c r="E19" s="45">
        <v>54</v>
      </c>
      <c r="F19" s="45" t="s">
        <v>32</v>
      </c>
      <c r="G19" s="132">
        <f t="shared" si="1"/>
        <v>0</v>
      </c>
      <c r="H19" s="132">
        <f t="shared" si="2"/>
        <v>0</v>
      </c>
      <c r="I19" s="132">
        <f t="shared" si="3"/>
        <v>0</v>
      </c>
    </row>
    <row r="20" spans="3:9">
      <c r="C20" s="46"/>
      <c r="D20" s="61">
        <f t="shared" si="0"/>
        <v>0</v>
      </c>
      <c r="E20" s="45">
        <v>55</v>
      </c>
      <c r="F20" s="45" t="s">
        <v>33</v>
      </c>
      <c r="G20" s="132">
        <f t="shared" si="1"/>
        <v>0</v>
      </c>
      <c r="H20" s="132">
        <f t="shared" si="2"/>
        <v>0</v>
      </c>
      <c r="I20" s="132">
        <f t="shared" si="3"/>
        <v>0</v>
      </c>
    </row>
    <row r="21" spans="3:9">
      <c r="C21" s="48">
        <v>614.16011676666665</v>
      </c>
      <c r="D21" s="61">
        <f t="shared" si="0"/>
        <v>19368153.442353602</v>
      </c>
      <c r="E21" s="49">
        <v>56</v>
      </c>
      <c r="F21" s="49" t="s">
        <v>34</v>
      </c>
      <c r="G21" s="132">
        <f t="shared" si="1"/>
        <v>0</v>
      </c>
      <c r="H21" s="132">
        <f t="shared" si="2"/>
        <v>0</v>
      </c>
      <c r="I21" s="132">
        <f t="shared" si="3"/>
        <v>0</v>
      </c>
    </row>
    <row r="22" spans="3:9">
      <c r="C22" s="50">
        <v>212.18190962499997</v>
      </c>
      <c r="D22" s="61">
        <f t="shared" si="0"/>
        <v>6691368.7019339995</v>
      </c>
      <c r="E22" s="51">
        <v>61</v>
      </c>
      <c r="F22" s="51" t="s">
        <v>35</v>
      </c>
      <c r="G22" s="132">
        <f t="shared" si="1"/>
        <v>0</v>
      </c>
      <c r="H22" s="132">
        <f t="shared" si="2"/>
        <v>0</v>
      </c>
      <c r="I22" s="132">
        <f t="shared" si="3"/>
        <v>0</v>
      </c>
    </row>
    <row r="23" spans="3:9">
      <c r="C23" s="52"/>
      <c r="D23" s="61">
        <f t="shared" si="0"/>
        <v>0</v>
      </c>
      <c r="E23" s="51">
        <v>62</v>
      </c>
      <c r="F23" s="51" t="s">
        <v>36</v>
      </c>
      <c r="G23" s="132">
        <f t="shared" si="1"/>
        <v>0</v>
      </c>
      <c r="H23" s="132">
        <f t="shared" si="2"/>
        <v>0</v>
      </c>
      <c r="I23" s="132">
        <f t="shared" si="3"/>
        <v>0</v>
      </c>
    </row>
    <row r="24" spans="3:9">
      <c r="C24" s="53">
        <v>1455.2244581305551</v>
      </c>
      <c r="D24" s="61">
        <f t="shared" si="0"/>
        <v>45891958.511605196</v>
      </c>
      <c r="E24" s="54">
        <v>71</v>
      </c>
      <c r="F24" s="54" t="s">
        <v>37</v>
      </c>
      <c r="G24" s="132">
        <f t="shared" si="1"/>
        <v>0</v>
      </c>
      <c r="H24" s="132">
        <f t="shared" si="2"/>
        <v>0</v>
      </c>
      <c r="I24" s="132">
        <f t="shared" si="3"/>
        <v>0</v>
      </c>
    </row>
    <row r="25" spans="3:9">
      <c r="C25" s="53">
        <v>7355.17</v>
      </c>
      <c r="D25" s="61">
        <f t="shared" si="0"/>
        <v>231952641.12000003</v>
      </c>
      <c r="E25" s="1">
        <v>72</v>
      </c>
      <c r="F25" s="1" t="s">
        <v>38</v>
      </c>
      <c r="G25" s="132">
        <f t="shared" si="1"/>
        <v>0</v>
      </c>
      <c r="H25" s="132">
        <f t="shared" si="2"/>
        <v>0</v>
      </c>
      <c r="I25" s="132">
        <f t="shared" si="3"/>
        <v>0</v>
      </c>
    </row>
    <row r="26" spans="3:9">
      <c r="C26" s="53">
        <v>1227.8599999999999</v>
      </c>
      <c r="D26" s="61">
        <f t="shared" si="0"/>
        <v>38721792.959999993</v>
      </c>
      <c r="E26" s="13">
        <v>81</v>
      </c>
      <c r="F26" s="13" t="s">
        <v>39</v>
      </c>
      <c r="G26" s="132">
        <f t="shared" si="1"/>
        <v>0</v>
      </c>
      <c r="H26" s="132">
        <f t="shared" si="2"/>
        <v>0</v>
      </c>
      <c r="I26" s="132">
        <f t="shared" si="3"/>
        <v>0</v>
      </c>
    </row>
    <row r="27" spans="3:9">
      <c r="C27" s="53">
        <v>266.20999999999998</v>
      </c>
      <c r="D27" s="61">
        <f t="shared" si="0"/>
        <v>8395198.5599999987</v>
      </c>
      <c r="E27" s="12">
        <v>93</v>
      </c>
      <c r="F27" s="12" t="s">
        <v>40</v>
      </c>
      <c r="G27" s="132">
        <f t="shared" si="1"/>
        <v>0</v>
      </c>
      <c r="H27" s="132">
        <f t="shared" si="2"/>
        <v>0</v>
      </c>
      <c r="I27" s="132">
        <f t="shared" si="3"/>
        <v>0</v>
      </c>
    </row>
    <row r="28" spans="3:9">
      <c r="C28" s="2">
        <v>283.8</v>
      </c>
      <c r="D28" s="61">
        <f t="shared" si="0"/>
        <v>8949916.8000000007</v>
      </c>
      <c r="E28" s="14" t="s">
        <v>41</v>
      </c>
      <c r="F28" s="2" t="s">
        <v>42</v>
      </c>
    </row>
    <row r="29" spans="3:9">
      <c r="D29" s="61">
        <f t="shared" si="0"/>
        <v>0</v>
      </c>
    </row>
    <row r="30" spans="3:9">
      <c r="C30" s="53">
        <f>SUM(C4:C28)</f>
        <v>34828.032978365329</v>
      </c>
      <c r="D30" s="53">
        <f>SUM(D4:D28)</f>
        <v>1098336848.005729</v>
      </c>
    </row>
    <row r="33" spans="4:13">
      <c r="E33" s="166"/>
      <c r="F33" s="165"/>
      <c r="G33" s="167" t="s">
        <v>43</v>
      </c>
      <c r="H33" s="211" t="s">
        <v>44</v>
      </c>
      <c r="I33" s="161" t="s">
        <v>9</v>
      </c>
      <c r="J33" s="185" t="s">
        <v>9</v>
      </c>
      <c r="L33" s="163"/>
      <c r="M33" s="163"/>
    </row>
    <row r="34" spans="4:13" ht="17.25">
      <c r="E34" s="153"/>
      <c r="F34" s="152" t="s">
        <v>11</v>
      </c>
      <c r="G34" s="152" t="s">
        <v>45</v>
      </c>
      <c r="H34" s="212">
        <v>2016</v>
      </c>
      <c r="I34" s="169">
        <f>I3</f>
        <v>40.907519933127574</v>
      </c>
      <c r="J34" s="172" t="s">
        <v>12</v>
      </c>
      <c r="L34" s="157"/>
      <c r="M34" s="157"/>
    </row>
    <row r="35" spans="4:13">
      <c r="E35" s="175">
        <f>E4</f>
        <v>221</v>
      </c>
      <c r="F35" s="175" t="str">
        <f t="shared" ref="F35" si="8">F4</f>
        <v>Generación, transmisión y distribución de energía eléctrica</v>
      </c>
      <c r="G35" s="150">
        <f>D4</f>
        <v>65570412.000744015</v>
      </c>
      <c r="H35" s="186">
        <f>K4</f>
        <v>272693</v>
      </c>
      <c r="I35" s="186">
        <v>5</v>
      </c>
      <c r="J35" s="176">
        <f>N4</f>
        <v>0.98364202086002328</v>
      </c>
      <c r="L35" s="176"/>
      <c r="M35" s="176"/>
    </row>
    <row r="36" spans="4:13">
      <c r="E36" s="175">
        <f>E9</f>
        <v>313</v>
      </c>
      <c r="F36" s="175" t="str">
        <f t="shared" ref="F36" si="9">F9</f>
        <v>Fabricación de insumos textiles y acabado de textiles</v>
      </c>
      <c r="G36" s="150">
        <f>D9</f>
        <v>34602316.044306181</v>
      </c>
      <c r="H36" s="186">
        <f>K9</f>
        <v>24279</v>
      </c>
      <c r="I36" s="186">
        <f>I9</f>
        <v>1415.4949333148352</v>
      </c>
      <c r="J36" s="176">
        <f>N9</f>
        <v>5.8301204057615026</v>
      </c>
      <c r="L36" s="176"/>
      <c r="M36" s="176"/>
    </row>
    <row r="37" spans="4:13">
      <c r="E37" s="175">
        <f t="shared" ref="E37:F37" si="10">E10</f>
        <v>314</v>
      </c>
      <c r="F37" s="175" t="str">
        <f t="shared" si="10"/>
        <v>Fabricación de productos textiles, excepto prendas de vestir</v>
      </c>
      <c r="G37" s="150">
        <f t="shared" ref="G37:G39" si="11">D10</f>
        <v>17923927.645367999</v>
      </c>
      <c r="H37" s="186">
        <f>K10</f>
        <v>23749</v>
      </c>
      <c r="I37" s="186">
        <f>I10</f>
        <v>733.22342743282786</v>
      </c>
      <c r="J37" s="176">
        <f>N10</f>
        <v>3.0873865317816658</v>
      </c>
      <c r="L37" s="176"/>
      <c r="M37" s="176"/>
    </row>
    <row r="38" spans="4:13">
      <c r="E38" s="175">
        <f t="shared" ref="E38:F38" si="12">E11</f>
        <v>315</v>
      </c>
      <c r="F38" s="175" t="str">
        <f t="shared" si="12"/>
        <v>Fabricación de prendas de vestir</v>
      </c>
      <c r="G38" s="150">
        <f t="shared" si="11"/>
        <v>5901134.6781996023</v>
      </c>
      <c r="H38" s="186">
        <f>K11</f>
        <v>82877</v>
      </c>
      <c r="I38" s="186">
        <f>I11</f>
        <v>241.40078447652058</v>
      </c>
      <c r="J38" s="176">
        <f>N11</f>
        <v>0.29127596857574545</v>
      </c>
      <c r="L38" s="176"/>
      <c r="M38" s="176"/>
    </row>
    <row r="39" spans="4:13">
      <c r="E39" s="177">
        <f t="shared" ref="E39:F39" si="13">E12</f>
        <v>431</v>
      </c>
      <c r="F39" s="177" t="str">
        <f t="shared" si="13"/>
        <v>Comercio al por mayor de abarrotes, alimentos, bebidas, hielo y tabaco</v>
      </c>
      <c r="G39" s="168">
        <f t="shared" si="11"/>
        <v>7035450.2642556001</v>
      </c>
      <c r="H39" s="187">
        <f>K12</f>
        <v>1574458.5</v>
      </c>
      <c r="I39" s="187">
        <f>I12</f>
        <v>287.80282192356361</v>
      </c>
      <c r="J39" s="178">
        <f>N12</f>
        <v>1.8279479701977765E-2</v>
      </c>
      <c r="L39" s="178"/>
      <c r="M39" s="178"/>
    </row>
    <row r="40" spans="4:13">
      <c r="E40" s="179"/>
      <c r="F40" s="180" t="s">
        <v>46</v>
      </c>
      <c r="G40" s="181">
        <f>SUM(G35:G39)</f>
        <v>131033240.6328734</v>
      </c>
      <c r="H40" s="188">
        <f>SUM(H35:H39)</f>
        <v>1978056.5</v>
      </c>
      <c r="I40" s="188">
        <f>SUM(I35:I39)</f>
        <v>2682.9219671477472</v>
      </c>
      <c r="J40" s="184">
        <f>N14</f>
        <v>0.27098542954114663</v>
      </c>
      <c r="L40" s="182"/>
      <c r="M40" s="183" t="s">
        <v>47</v>
      </c>
    </row>
    <row r="41" spans="4:13">
      <c r="H41" t="s">
        <v>48</v>
      </c>
    </row>
    <row r="42" spans="4:13">
      <c r="D42" s="224"/>
      <c r="E42" s="223" t="s">
        <v>49</v>
      </c>
      <c r="F42" s="2" t="s">
        <v>50</v>
      </c>
    </row>
    <row r="153" spans="3:6">
      <c r="C153" s="7">
        <v>7355.1718455919818</v>
      </c>
      <c r="D153" s="7"/>
      <c r="E153" s="9">
        <v>72</v>
      </c>
      <c r="F153" s="9" t="s">
        <v>38</v>
      </c>
    </row>
    <row r="154" spans="3:6">
      <c r="C154" s="9"/>
      <c r="D154" s="9"/>
      <c r="E154" s="55"/>
      <c r="F154" s="9"/>
    </row>
    <row r="155" spans="3:6">
      <c r="C155" s="9"/>
      <c r="D155" s="9"/>
      <c r="E155" s="55"/>
      <c r="F155" s="9"/>
    </row>
    <row r="156" spans="3:6">
      <c r="C156" s="9"/>
      <c r="D156" s="9"/>
      <c r="E156" s="55"/>
      <c r="F156" s="9"/>
    </row>
    <row r="157" spans="3:6">
      <c r="C157" s="9"/>
      <c r="D157" s="9"/>
      <c r="E157" s="55"/>
      <c r="F157" s="9"/>
    </row>
    <row r="158" spans="3:6">
      <c r="C158" s="9"/>
      <c r="D158" s="9"/>
      <c r="E158" s="55"/>
      <c r="F158" s="9"/>
    </row>
    <row r="159" spans="3:6">
      <c r="C159" s="9"/>
      <c r="D159" s="9"/>
      <c r="E159" s="55"/>
      <c r="F159" s="9"/>
    </row>
    <row r="160" spans="3:6">
      <c r="C160" s="9"/>
      <c r="D160" s="9"/>
      <c r="E160" s="55"/>
      <c r="F160" s="9"/>
    </row>
    <row r="161" spans="3:6">
      <c r="C161" s="9"/>
      <c r="D161" s="9"/>
      <c r="E161" s="55"/>
      <c r="F161" s="9"/>
    </row>
    <row r="162" spans="3:6">
      <c r="C162" s="9"/>
      <c r="D162" s="9"/>
      <c r="E162" s="55"/>
      <c r="F162" s="9"/>
    </row>
    <row r="163" spans="3:6">
      <c r="C163" s="9"/>
      <c r="D163" s="9"/>
      <c r="E163" s="55"/>
      <c r="F163" s="9"/>
    </row>
    <row r="164" spans="3:6">
      <c r="C164" s="9"/>
      <c r="D164" s="9"/>
      <c r="E164" s="55"/>
      <c r="F164" s="9"/>
    </row>
    <row r="165" spans="3:6">
      <c r="C165" s="9"/>
      <c r="D165" s="9"/>
      <c r="E165" s="55"/>
      <c r="F165" s="9"/>
    </row>
    <row r="166" spans="3:6">
      <c r="C166" s="9"/>
      <c r="D166" s="9"/>
      <c r="E166" s="55"/>
      <c r="F166" s="9"/>
    </row>
    <row r="167" spans="3:6">
      <c r="C167" s="9"/>
      <c r="D167" s="9"/>
      <c r="E167" s="55"/>
      <c r="F167" s="9"/>
    </row>
    <row r="168" spans="3:6">
      <c r="C168" s="9"/>
      <c r="D168" s="9"/>
      <c r="E168" s="55"/>
      <c r="F168" s="9"/>
    </row>
    <row r="169" spans="3:6">
      <c r="C169" s="9"/>
      <c r="D169" s="9"/>
      <c r="E169" s="55"/>
      <c r="F169" s="9"/>
    </row>
    <row r="170" spans="3:6">
      <c r="C170" s="9"/>
      <c r="D170" s="9"/>
      <c r="E170" s="55"/>
      <c r="F170" s="9"/>
    </row>
    <row r="171" spans="3:6">
      <c r="C171" s="9"/>
      <c r="D171" s="9"/>
      <c r="E171" s="55"/>
      <c r="F171" s="9"/>
    </row>
    <row r="172" spans="3:6">
      <c r="C172" s="9"/>
      <c r="D172" s="9"/>
      <c r="E172" s="55"/>
      <c r="F172" s="9"/>
    </row>
    <row r="173" spans="3:6">
      <c r="C173" s="9"/>
      <c r="D173" s="9"/>
      <c r="E173" s="55"/>
      <c r="F173" s="9"/>
    </row>
    <row r="174" spans="3:6">
      <c r="C174" s="9"/>
      <c r="D174" s="9"/>
      <c r="E174" s="55"/>
      <c r="F174" s="9"/>
    </row>
    <row r="175" spans="3:6">
      <c r="C175" s="9"/>
      <c r="D175" s="9"/>
      <c r="E175" s="55"/>
      <c r="F175" s="9"/>
    </row>
    <row r="176" spans="3:6">
      <c r="C176" s="9"/>
      <c r="D176" s="9"/>
      <c r="E176" s="55"/>
      <c r="F176" s="9"/>
    </row>
    <row r="177" spans="3:6">
      <c r="C177" s="9"/>
      <c r="D177" s="9"/>
      <c r="E177" s="55"/>
      <c r="F177" s="9"/>
    </row>
    <row r="178" spans="3:6">
      <c r="C178" s="9"/>
      <c r="D178" s="9"/>
      <c r="E178" s="55"/>
      <c r="F178" s="9"/>
    </row>
    <row r="179" spans="3:6">
      <c r="C179" s="9"/>
      <c r="D179" s="9"/>
      <c r="E179" s="55"/>
      <c r="F179" s="9"/>
    </row>
    <row r="180" spans="3:6">
      <c r="C180" s="9"/>
      <c r="D180" s="9"/>
      <c r="E180" s="55"/>
      <c r="F180" s="9"/>
    </row>
    <row r="181" spans="3:6">
      <c r="C181" s="9"/>
      <c r="D181" s="9"/>
      <c r="E181" s="55"/>
      <c r="F181" s="9"/>
    </row>
    <row r="182" spans="3:6">
      <c r="C182" s="9"/>
      <c r="D182" s="9"/>
      <c r="E182" s="55"/>
      <c r="F182" s="9"/>
    </row>
    <row r="183" spans="3:6">
      <c r="C183" s="9"/>
      <c r="D183" s="9"/>
      <c r="E183" s="55"/>
      <c r="F183" s="9"/>
    </row>
    <row r="184" spans="3:6">
      <c r="C184" s="9"/>
      <c r="D184" s="9"/>
      <c r="E184" s="55"/>
      <c r="F184" s="9"/>
    </row>
    <row r="185" spans="3:6">
      <c r="C185" s="9"/>
      <c r="D185" s="9"/>
      <c r="E185" s="55"/>
      <c r="F185" s="9"/>
    </row>
    <row r="186" spans="3:6">
      <c r="C186" s="9"/>
      <c r="D186" s="9"/>
      <c r="E186" s="55"/>
      <c r="F186" s="9"/>
    </row>
    <row r="187" spans="3:6">
      <c r="C187" s="9"/>
      <c r="D187" s="9"/>
      <c r="E187" s="55"/>
      <c r="F187" s="9"/>
    </row>
    <row r="188" spans="3:6">
      <c r="C188" s="9"/>
      <c r="D188" s="9"/>
      <c r="E188" s="55"/>
      <c r="F188" s="9"/>
    </row>
    <row r="189" spans="3:6">
      <c r="C189" s="9"/>
      <c r="D189" s="9"/>
      <c r="E189" s="55"/>
      <c r="F189" s="9"/>
    </row>
    <row r="190" spans="3:6">
      <c r="C190" s="9"/>
      <c r="D190" s="9"/>
      <c r="E190" s="55"/>
      <c r="F190" s="9"/>
    </row>
    <row r="191" spans="3:6">
      <c r="C191" s="9"/>
      <c r="D191" s="9"/>
      <c r="E191" s="55"/>
      <c r="F191" s="9"/>
    </row>
    <row r="192" spans="3:6">
      <c r="C192" s="9"/>
      <c r="D192" s="9"/>
      <c r="E192" s="55"/>
      <c r="F192" s="9"/>
    </row>
    <row r="193" spans="3:6">
      <c r="C193" s="9"/>
      <c r="D193" s="9"/>
      <c r="E193" s="55"/>
      <c r="F193" s="9"/>
    </row>
    <row r="194" spans="3:6">
      <c r="C194" s="9"/>
      <c r="D194" s="9"/>
      <c r="E194" s="55"/>
      <c r="F194" s="9"/>
    </row>
    <row r="195" spans="3:6">
      <c r="C195" s="9"/>
      <c r="D195" s="9"/>
      <c r="E195" s="55"/>
      <c r="F195" s="9"/>
    </row>
    <row r="196" spans="3:6">
      <c r="C196" s="9"/>
      <c r="D196" s="9"/>
      <c r="E196" s="55"/>
      <c r="F196" s="9"/>
    </row>
    <row r="197" spans="3:6">
      <c r="C197" s="9"/>
      <c r="D197" s="9"/>
      <c r="E197" s="55"/>
      <c r="F197" s="9"/>
    </row>
    <row r="198" spans="3:6">
      <c r="C198" s="9"/>
      <c r="D198" s="9"/>
      <c r="E198" s="55"/>
      <c r="F198" s="9"/>
    </row>
    <row r="199" spans="3:6">
      <c r="C199" s="9"/>
      <c r="D199" s="9"/>
      <c r="E199" s="55"/>
      <c r="F199" s="9"/>
    </row>
    <row r="200" spans="3:6">
      <c r="C200" s="9"/>
      <c r="D200" s="9"/>
      <c r="E200" s="55"/>
      <c r="F200" s="9"/>
    </row>
    <row r="201" spans="3:6">
      <c r="C201" s="9"/>
      <c r="D201" s="9"/>
      <c r="E201" s="55"/>
      <c r="F201" s="9"/>
    </row>
    <row r="202" spans="3:6">
      <c r="C202" s="9"/>
      <c r="D202" s="9"/>
      <c r="E202" s="55"/>
      <c r="F202" s="9"/>
    </row>
    <row r="203" spans="3:6">
      <c r="C203" s="9"/>
      <c r="D203" s="9"/>
      <c r="E203" s="55"/>
      <c r="F203" s="9"/>
    </row>
    <row r="204" spans="3:6">
      <c r="C204" s="9"/>
      <c r="D204" s="9"/>
      <c r="E204" s="55"/>
      <c r="F204" s="9"/>
    </row>
    <row r="205" spans="3:6">
      <c r="C205" s="9"/>
      <c r="D205" s="9"/>
      <c r="E205" s="55"/>
      <c r="F205" s="9"/>
    </row>
    <row r="206" spans="3:6">
      <c r="C206" s="9"/>
      <c r="D206" s="9"/>
      <c r="E206" s="55"/>
      <c r="F206" s="9"/>
    </row>
    <row r="207" spans="3:6">
      <c r="C207" s="9"/>
      <c r="D207" s="9"/>
      <c r="E207" s="55"/>
      <c r="F207" s="9"/>
    </row>
    <row r="208" spans="3:6">
      <c r="C208" s="9"/>
      <c r="D208" s="9"/>
      <c r="E208" s="55"/>
      <c r="F208" s="9"/>
    </row>
    <row r="209" spans="3:6">
      <c r="C209" s="9"/>
      <c r="D209" s="9"/>
      <c r="E209" s="55"/>
      <c r="F209" s="9"/>
    </row>
    <row r="210" spans="3:6">
      <c r="C210" s="9"/>
      <c r="D210" s="9"/>
      <c r="E210" s="55"/>
      <c r="F210" s="9"/>
    </row>
    <row r="211" spans="3:6">
      <c r="C211" s="9"/>
      <c r="D211" s="9"/>
      <c r="E211" s="55"/>
      <c r="F211" s="9"/>
    </row>
    <row r="212" spans="3:6">
      <c r="C212" s="9"/>
      <c r="D212" s="9"/>
      <c r="E212" s="55"/>
      <c r="F212" s="9"/>
    </row>
    <row r="213" spans="3:6">
      <c r="C213" s="9"/>
      <c r="D213" s="9"/>
      <c r="E213" s="55"/>
      <c r="F213" s="9"/>
    </row>
    <row r="214" spans="3:6">
      <c r="C214" s="9"/>
      <c r="D214" s="9"/>
      <c r="E214" s="55"/>
      <c r="F214" s="9"/>
    </row>
    <row r="215" spans="3:6">
      <c r="C215" s="9"/>
      <c r="D215" s="9"/>
      <c r="E215" s="55"/>
      <c r="F215" s="9"/>
    </row>
    <row r="216" spans="3:6">
      <c r="C216" s="9"/>
      <c r="D216" s="9"/>
      <c r="E216" s="55"/>
      <c r="F216" s="9"/>
    </row>
    <row r="217" spans="3:6">
      <c r="C217" s="9"/>
      <c r="D217" s="9"/>
      <c r="E217" s="55"/>
      <c r="F217" s="9"/>
    </row>
    <row r="218" spans="3:6">
      <c r="C218" s="9"/>
      <c r="D218" s="9"/>
      <c r="E218" s="55"/>
      <c r="F218" s="9"/>
    </row>
    <row r="219" spans="3:6">
      <c r="C219" s="9"/>
      <c r="D219" s="9"/>
      <c r="E219" s="55"/>
      <c r="F219" s="9"/>
    </row>
    <row r="220" spans="3:6">
      <c r="C220" s="9"/>
      <c r="D220" s="9"/>
      <c r="E220" s="55"/>
      <c r="F220" s="9"/>
    </row>
    <row r="221" spans="3:6">
      <c r="C221" s="9"/>
      <c r="D221" s="9"/>
      <c r="E221" s="55"/>
      <c r="F221" s="9"/>
    </row>
    <row r="222" spans="3:6">
      <c r="C222" s="9"/>
      <c r="D222" s="9"/>
      <c r="E222" s="55"/>
      <c r="F222" s="9"/>
    </row>
    <row r="223" spans="3:6">
      <c r="C223" s="9"/>
      <c r="D223" s="9"/>
      <c r="E223" s="55"/>
      <c r="F223" s="9"/>
    </row>
    <row r="224" spans="3:6">
      <c r="C224" s="9"/>
      <c r="D224" s="9"/>
      <c r="E224" s="55"/>
      <c r="F224" s="9"/>
    </row>
    <row r="225" spans="3:6">
      <c r="C225" s="9"/>
      <c r="D225" s="9"/>
      <c r="E225" s="55"/>
      <c r="F225" s="9"/>
    </row>
    <row r="226" spans="3:6">
      <c r="C226" s="9"/>
      <c r="D226" s="9"/>
      <c r="E226" s="55"/>
      <c r="F226" s="9"/>
    </row>
    <row r="227" spans="3:6">
      <c r="C227" s="9"/>
      <c r="D227" s="9"/>
      <c r="E227" s="55"/>
      <c r="F227" s="9"/>
    </row>
    <row r="228" spans="3:6">
      <c r="C228" s="9"/>
      <c r="D228" s="9"/>
      <c r="E228" s="55"/>
      <c r="F228" s="9"/>
    </row>
    <row r="229" spans="3:6">
      <c r="C229" s="9"/>
      <c r="D229" s="9"/>
      <c r="E229" s="55"/>
      <c r="F229" s="9"/>
    </row>
    <row r="230" spans="3:6">
      <c r="C230" s="9"/>
      <c r="D230" s="9"/>
      <c r="E230" s="55"/>
      <c r="F230" s="9"/>
    </row>
    <row r="231" spans="3:6">
      <c r="C231" s="9"/>
      <c r="D231" s="9"/>
      <c r="E231" s="55"/>
      <c r="F231" s="9"/>
    </row>
    <row r="232" spans="3:6">
      <c r="C232" s="9"/>
      <c r="D232" s="9"/>
      <c r="E232" s="55"/>
      <c r="F232" s="9"/>
    </row>
    <row r="233" spans="3:6">
      <c r="C233" s="9"/>
      <c r="D233" s="9"/>
      <c r="E233" s="55"/>
      <c r="F233" s="9"/>
    </row>
    <row r="234" spans="3:6">
      <c r="C234" s="9"/>
      <c r="D234" s="9"/>
      <c r="E234" s="55"/>
      <c r="F234" s="9"/>
    </row>
    <row r="235" spans="3:6">
      <c r="C235" s="9"/>
      <c r="D235" s="9"/>
      <c r="E235" s="55"/>
      <c r="F235" s="9"/>
    </row>
    <row r="236" spans="3:6">
      <c r="C236" s="9"/>
      <c r="D236" s="9"/>
      <c r="E236" s="55"/>
      <c r="F236" s="9"/>
    </row>
    <row r="237" spans="3:6">
      <c r="C237" s="9"/>
      <c r="D237" s="9"/>
      <c r="E237" s="55"/>
      <c r="F237" s="9"/>
    </row>
    <row r="238" spans="3:6">
      <c r="C238" s="9"/>
      <c r="D238" s="9"/>
      <c r="E238" s="55"/>
      <c r="F238" s="9"/>
    </row>
    <row r="239" spans="3:6">
      <c r="C239" s="9"/>
      <c r="D239" s="9"/>
      <c r="E239" s="55"/>
      <c r="F239" s="9"/>
    </row>
    <row r="240" spans="3:6">
      <c r="C240" s="9"/>
      <c r="D240" s="9"/>
      <c r="E240" s="55"/>
      <c r="F240" s="9"/>
    </row>
    <row r="241" spans="3:6">
      <c r="C241" s="9"/>
      <c r="D241" s="9"/>
      <c r="E241" s="55"/>
      <c r="F241" s="9"/>
    </row>
    <row r="242" spans="3:6">
      <c r="C242" s="9"/>
      <c r="D242" s="9"/>
      <c r="E242" s="55"/>
      <c r="F242" s="9"/>
    </row>
    <row r="243" spans="3:6">
      <c r="C243" s="9"/>
      <c r="D243" s="9"/>
      <c r="E243" s="55"/>
      <c r="F243" s="9"/>
    </row>
    <row r="244" spans="3:6">
      <c r="C244" s="9"/>
      <c r="D244" s="9"/>
      <c r="E244" s="55"/>
      <c r="F244" s="9"/>
    </row>
    <row r="245" spans="3:6">
      <c r="C245" s="9"/>
      <c r="D245" s="9"/>
      <c r="E245" s="55"/>
      <c r="F245" s="9"/>
    </row>
    <row r="246" spans="3:6">
      <c r="C246" s="9"/>
      <c r="D246" s="9"/>
      <c r="E246" s="55"/>
      <c r="F246" s="9"/>
    </row>
    <row r="247" spans="3:6">
      <c r="C247" s="9"/>
      <c r="D247" s="9"/>
      <c r="E247" s="55"/>
      <c r="F247" s="9"/>
    </row>
    <row r="248" spans="3:6">
      <c r="C248" s="9"/>
      <c r="D248" s="9"/>
      <c r="E248" s="55"/>
      <c r="F248" s="9"/>
    </row>
    <row r="249" spans="3:6">
      <c r="C249" s="9"/>
      <c r="D249" s="9"/>
      <c r="E249" s="55"/>
      <c r="F249" s="9"/>
    </row>
    <row r="250" spans="3:6">
      <c r="C250" s="9"/>
      <c r="D250" s="9"/>
      <c r="E250" s="55"/>
      <c r="F250" s="9"/>
    </row>
    <row r="251" spans="3:6">
      <c r="C251" s="9"/>
      <c r="D251" s="9"/>
      <c r="E251" s="55"/>
      <c r="F251" s="9"/>
    </row>
    <row r="252" spans="3:6">
      <c r="C252" s="9"/>
      <c r="D252" s="9"/>
      <c r="E252" s="55"/>
      <c r="F252" s="9"/>
    </row>
    <row r="253" spans="3:6">
      <c r="C253" s="9"/>
      <c r="D253" s="9"/>
      <c r="E253" s="55"/>
      <c r="F253" s="9"/>
    </row>
    <row r="254" spans="3:6">
      <c r="C254" s="9"/>
      <c r="D254" s="9"/>
      <c r="E254" s="55"/>
      <c r="F254" s="9"/>
    </row>
    <row r="255" spans="3:6">
      <c r="C255" s="9"/>
      <c r="D255" s="9"/>
      <c r="E255" s="55"/>
      <c r="F255" s="9"/>
    </row>
    <row r="256" spans="3:6">
      <c r="C256" s="9"/>
      <c r="D256" s="9"/>
      <c r="E256" s="55"/>
      <c r="F256" s="9"/>
    </row>
    <row r="257" spans="3:6">
      <c r="C257" s="9"/>
      <c r="D257" s="9"/>
      <c r="E257" s="55"/>
      <c r="F257" s="9"/>
    </row>
    <row r="258" spans="3:6">
      <c r="C258" s="9"/>
      <c r="D258" s="9"/>
      <c r="E258" s="55"/>
      <c r="F258" s="9"/>
    </row>
    <row r="259" spans="3:6">
      <c r="C259" s="9"/>
      <c r="D259" s="9"/>
      <c r="E259" s="55"/>
      <c r="F259" s="9"/>
    </row>
    <row r="260" spans="3:6">
      <c r="C260" s="9"/>
      <c r="D260" s="9"/>
      <c r="E260" s="55"/>
      <c r="F260" s="9"/>
    </row>
    <row r="261" spans="3:6">
      <c r="C261" s="9"/>
      <c r="D261" s="9"/>
      <c r="E261" s="55"/>
      <c r="F261" s="9"/>
    </row>
    <row r="262" spans="3:6">
      <c r="C262" s="9"/>
      <c r="D262" s="9"/>
      <c r="E262" s="55"/>
      <c r="F262" s="9"/>
    </row>
    <row r="263" spans="3:6">
      <c r="C263" s="9"/>
      <c r="D263" s="9"/>
      <c r="E263" s="55"/>
      <c r="F263" s="9"/>
    </row>
    <row r="264" spans="3:6">
      <c r="C264" s="9"/>
      <c r="D264" s="9"/>
      <c r="E264" s="55"/>
      <c r="F264" s="9"/>
    </row>
    <row r="265" spans="3:6">
      <c r="C265" s="9"/>
      <c r="D265" s="9"/>
      <c r="E265" s="55"/>
      <c r="F265" s="9"/>
    </row>
    <row r="266" spans="3:6">
      <c r="C266" s="9"/>
      <c r="D266" s="9"/>
      <c r="E266" s="55"/>
      <c r="F266" s="9"/>
    </row>
    <row r="267" spans="3:6">
      <c r="C267" s="9"/>
      <c r="D267" s="9"/>
      <c r="E267" s="55"/>
      <c r="F267" s="9"/>
    </row>
    <row r="268" spans="3:6">
      <c r="C268" s="9"/>
      <c r="D268" s="9"/>
      <c r="E268" s="55"/>
      <c r="F268" s="9"/>
    </row>
    <row r="269" spans="3:6">
      <c r="C269" s="9"/>
      <c r="D269" s="9"/>
      <c r="E269" s="55"/>
      <c r="F269" s="9"/>
    </row>
    <row r="270" spans="3:6">
      <c r="C270" s="9"/>
      <c r="D270" s="9"/>
      <c r="E270" s="55"/>
      <c r="F270" s="9"/>
    </row>
    <row r="271" spans="3:6">
      <c r="C271" s="9"/>
      <c r="D271" s="9"/>
      <c r="E271" s="55"/>
      <c r="F271" s="9"/>
    </row>
    <row r="272" spans="3:6">
      <c r="C272" s="9"/>
      <c r="D272" s="9"/>
      <c r="E272" s="55"/>
      <c r="F272" s="9"/>
    </row>
    <row r="273" spans="3:6">
      <c r="C273" s="9"/>
      <c r="D273" s="9"/>
      <c r="E273" s="55"/>
      <c r="F273" s="9"/>
    </row>
    <row r="274" spans="3:6">
      <c r="C274" s="9"/>
      <c r="D274" s="9"/>
      <c r="E274" s="55"/>
      <c r="F274" s="9"/>
    </row>
    <row r="275" spans="3:6">
      <c r="C275" s="9"/>
      <c r="D275" s="9"/>
      <c r="E275" s="55"/>
      <c r="F275" s="9"/>
    </row>
    <row r="276" spans="3:6">
      <c r="C276" s="9"/>
      <c r="D276" s="9"/>
      <c r="E276" s="55"/>
      <c r="F276" s="9"/>
    </row>
    <row r="277" spans="3:6">
      <c r="C277" s="9"/>
      <c r="D277" s="9"/>
      <c r="E277" s="55"/>
      <c r="F277" s="9"/>
    </row>
    <row r="278" spans="3:6">
      <c r="C278" s="9"/>
      <c r="D278" s="9"/>
      <c r="E278" s="55"/>
      <c r="F278" s="9"/>
    </row>
    <row r="279" spans="3:6">
      <c r="C279" s="9"/>
      <c r="D279" s="9"/>
      <c r="E279" s="55"/>
      <c r="F279" s="9"/>
    </row>
    <row r="280" spans="3:6">
      <c r="C280" s="9"/>
      <c r="D280" s="9"/>
      <c r="E280" s="55"/>
      <c r="F280" s="9"/>
    </row>
    <row r="281" spans="3:6">
      <c r="C281" s="9"/>
      <c r="D281" s="9"/>
      <c r="E281" s="55"/>
      <c r="F281" s="9"/>
    </row>
    <row r="282" spans="3:6">
      <c r="C282" s="9"/>
      <c r="D282" s="9"/>
      <c r="E282" s="55"/>
      <c r="F282" s="9"/>
    </row>
    <row r="283" spans="3:6">
      <c r="C283" s="9"/>
      <c r="D283" s="9"/>
      <c r="E283" s="55"/>
      <c r="F283" s="9"/>
    </row>
    <row r="284" spans="3:6">
      <c r="C284" s="9"/>
      <c r="D284" s="9"/>
      <c r="E284" s="55"/>
      <c r="F284" s="9"/>
    </row>
    <row r="285" spans="3:6">
      <c r="C285" s="9"/>
      <c r="D285" s="9"/>
      <c r="E285" s="55"/>
      <c r="F285" s="9"/>
    </row>
    <row r="286" spans="3:6">
      <c r="C286" s="9"/>
      <c r="D286" s="9"/>
      <c r="E286" s="55"/>
      <c r="F286" s="9"/>
    </row>
    <row r="287" spans="3:6">
      <c r="C287" s="9"/>
      <c r="D287" s="9"/>
      <c r="E287" s="55"/>
      <c r="F287" s="9"/>
    </row>
    <row r="288" spans="3:6">
      <c r="C288" s="9"/>
      <c r="D288" s="9"/>
      <c r="E288" s="55"/>
      <c r="F288" s="9"/>
    </row>
    <row r="289" spans="3:6">
      <c r="C289" s="9"/>
      <c r="D289" s="9"/>
      <c r="E289" s="55"/>
      <c r="F289" s="9"/>
    </row>
    <row r="290" spans="3:6">
      <c r="C290" s="9"/>
      <c r="D290" s="9"/>
      <c r="E290" s="55"/>
      <c r="F290" s="9"/>
    </row>
    <row r="291" spans="3:6">
      <c r="C291" s="9"/>
      <c r="D291" s="9"/>
      <c r="E291" s="55"/>
      <c r="F291" s="9"/>
    </row>
    <row r="292" spans="3:6">
      <c r="C292" s="9"/>
      <c r="D292" s="9"/>
      <c r="E292" s="55"/>
      <c r="F292" s="9"/>
    </row>
    <row r="293" spans="3:6">
      <c r="C293" s="9"/>
      <c r="D293" s="9"/>
      <c r="E293" s="55"/>
      <c r="F293" s="9"/>
    </row>
    <row r="294" spans="3:6">
      <c r="C294" s="9"/>
      <c r="D294" s="9"/>
      <c r="E294" s="55"/>
      <c r="F294" s="9"/>
    </row>
    <row r="295" spans="3:6">
      <c r="C295" s="9"/>
      <c r="D295" s="9"/>
      <c r="E295" s="55"/>
      <c r="F295" s="9"/>
    </row>
    <row r="296" spans="3:6">
      <c r="C296" s="9"/>
      <c r="D296" s="9"/>
      <c r="E296" s="55"/>
      <c r="F296" s="9"/>
    </row>
    <row r="297" spans="3:6">
      <c r="C297" s="9"/>
      <c r="D297" s="9"/>
      <c r="E297" s="55"/>
      <c r="F297" s="9"/>
    </row>
    <row r="298" spans="3:6">
      <c r="C298" s="9"/>
      <c r="D298" s="9"/>
      <c r="E298" s="55"/>
      <c r="F298" s="9"/>
    </row>
    <row r="299" spans="3:6">
      <c r="C299" s="9"/>
      <c r="D299" s="9"/>
      <c r="E299" s="55"/>
      <c r="F299" s="9"/>
    </row>
    <row r="300" spans="3:6">
      <c r="C300" s="9"/>
      <c r="D300" s="9"/>
      <c r="E300" s="55"/>
      <c r="F300" s="9"/>
    </row>
    <row r="301" spans="3:6">
      <c r="C301" s="9"/>
      <c r="D301" s="9"/>
      <c r="E301" s="55"/>
      <c r="F301" s="9"/>
    </row>
    <row r="302" spans="3:6">
      <c r="C302" s="9"/>
      <c r="D302" s="9"/>
      <c r="E302" s="55"/>
      <c r="F302" s="9"/>
    </row>
    <row r="303" spans="3:6">
      <c r="C303" s="9"/>
      <c r="D303" s="9"/>
      <c r="E303" s="55"/>
      <c r="F303" s="9"/>
    </row>
    <row r="304" spans="3:6">
      <c r="C304" s="9"/>
      <c r="D304" s="9"/>
      <c r="E304" s="55"/>
      <c r="F304" s="9"/>
    </row>
    <row r="305" spans="3:6">
      <c r="C305" s="9"/>
      <c r="D305" s="9"/>
      <c r="E305" s="55"/>
      <c r="F305" s="9"/>
    </row>
    <row r="306" spans="3:6">
      <c r="C306" s="9"/>
      <c r="D306" s="9"/>
      <c r="E306" s="55"/>
      <c r="F306" s="9"/>
    </row>
    <row r="307" spans="3:6">
      <c r="C307" s="9"/>
      <c r="D307" s="9"/>
      <c r="E307" s="55"/>
      <c r="F307" s="9"/>
    </row>
    <row r="308" spans="3:6">
      <c r="C308" s="9"/>
      <c r="D308" s="9"/>
      <c r="E308" s="55"/>
      <c r="F308" s="9"/>
    </row>
    <row r="309" spans="3:6">
      <c r="C309" s="9"/>
      <c r="D309" s="9"/>
      <c r="E309" s="55"/>
      <c r="F309" s="9"/>
    </row>
    <row r="310" spans="3:6">
      <c r="C310" s="9"/>
      <c r="D310" s="9"/>
      <c r="E310" s="55"/>
      <c r="F310" s="9"/>
    </row>
    <row r="311" spans="3:6">
      <c r="C311" s="9"/>
      <c r="D311" s="9"/>
      <c r="E311" s="55"/>
      <c r="F311" s="9"/>
    </row>
    <row r="312" spans="3:6">
      <c r="C312" s="9"/>
      <c r="D312" s="9"/>
      <c r="E312" s="55"/>
      <c r="F312" s="9"/>
    </row>
    <row r="313" spans="3:6">
      <c r="C313" s="9"/>
      <c r="D313" s="9"/>
      <c r="E313" s="55"/>
      <c r="F313" s="9"/>
    </row>
    <row r="314" spans="3:6">
      <c r="C314" s="9"/>
      <c r="D314" s="9"/>
      <c r="E314" s="55"/>
      <c r="F314" s="9"/>
    </row>
    <row r="315" spans="3:6">
      <c r="C315" s="9"/>
      <c r="D315" s="9"/>
      <c r="E315" s="55"/>
      <c r="F315" s="9"/>
    </row>
    <row r="316" spans="3:6">
      <c r="C316" s="9"/>
      <c r="D316" s="9"/>
      <c r="E316" s="55"/>
      <c r="F316" s="9"/>
    </row>
    <row r="317" spans="3:6">
      <c r="C317" s="9"/>
      <c r="D317" s="9"/>
      <c r="E317" s="55"/>
      <c r="F317" s="9"/>
    </row>
    <row r="318" spans="3:6">
      <c r="C318" s="9"/>
      <c r="D318" s="9"/>
      <c r="E318" s="55"/>
      <c r="F318" s="9"/>
    </row>
    <row r="319" spans="3:6">
      <c r="C319" s="9"/>
      <c r="D319" s="9"/>
      <c r="E319" s="55"/>
      <c r="F319" s="9"/>
    </row>
    <row r="320" spans="3:6">
      <c r="C320" s="9"/>
      <c r="D320" s="9"/>
      <c r="E320" s="55"/>
      <c r="F320" s="9"/>
    </row>
    <row r="321" spans="3:6">
      <c r="C321" s="9"/>
      <c r="D321" s="9"/>
      <c r="E321" s="55"/>
      <c r="F321" s="9"/>
    </row>
    <row r="322" spans="3:6">
      <c r="C322" s="9"/>
      <c r="D322" s="9"/>
      <c r="E322" s="55"/>
      <c r="F322" s="9"/>
    </row>
    <row r="323" spans="3:6">
      <c r="C323" s="9"/>
      <c r="D323" s="9"/>
      <c r="E323" s="55"/>
      <c r="F323" s="9"/>
    </row>
    <row r="324" spans="3:6">
      <c r="C324" s="9"/>
      <c r="D324" s="9"/>
      <c r="E324" s="55"/>
      <c r="F324" s="9"/>
    </row>
    <row r="325" spans="3:6">
      <c r="C325" s="9"/>
      <c r="D325" s="9"/>
      <c r="E325" s="55"/>
      <c r="F325" s="9"/>
    </row>
    <row r="326" spans="3:6">
      <c r="C326" s="9"/>
      <c r="D326" s="9"/>
      <c r="E326" s="55"/>
      <c r="F326" s="9"/>
    </row>
    <row r="327" spans="3:6">
      <c r="C327" s="9"/>
      <c r="D327" s="9"/>
      <c r="E327" s="55"/>
      <c r="F327" s="9"/>
    </row>
    <row r="328" spans="3:6">
      <c r="C328" s="9"/>
      <c r="D328" s="9"/>
      <c r="E328" s="55"/>
      <c r="F328" s="9"/>
    </row>
    <row r="329" spans="3:6">
      <c r="C329" s="9"/>
      <c r="D329" s="9"/>
      <c r="E329" s="55"/>
      <c r="F329" s="9"/>
    </row>
    <row r="330" spans="3:6">
      <c r="C330" s="9"/>
      <c r="D330" s="9"/>
      <c r="E330" s="55"/>
      <c r="F330" s="9"/>
    </row>
    <row r="331" spans="3:6">
      <c r="C331" s="9"/>
      <c r="D331" s="9"/>
      <c r="E331" s="55"/>
      <c r="F331" s="9"/>
    </row>
    <row r="332" spans="3:6">
      <c r="C332" s="9"/>
      <c r="D332" s="9"/>
      <c r="E332" s="55"/>
      <c r="F332" s="9"/>
    </row>
    <row r="333" spans="3:6">
      <c r="C333" s="9"/>
      <c r="D333" s="9"/>
      <c r="E333" s="55"/>
      <c r="F333" s="9"/>
    </row>
    <row r="334" spans="3:6">
      <c r="C334" s="9"/>
      <c r="D334" s="9"/>
      <c r="E334" s="55"/>
      <c r="F334" s="9"/>
    </row>
    <row r="335" spans="3:6">
      <c r="C335" s="9"/>
      <c r="D335" s="9"/>
      <c r="E335" s="55"/>
      <c r="F335" s="9"/>
    </row>
    <row r="336" spans="3:6">
      <c r="C336" s="9"/>
      <c r="D336" s="9"/>
      <c r="E336" s="55"/>
      <c r="F336" s="9"/>
    </row>
    <row r="337" spans="3:6">
      <c r="C337" s="9"/>
      <c r="D337" s="9"/>
      <c r="E337" s="55"/>
      <c r="F337" s="9"/>
    </row>
    <row r="338" spans="3:6">
      <c r="C338" s="9"/>
      <c r="D338" s="9"/>
      <c r="E338" s="55"/>
      <c r="F338" s="9"/>
    </row>
    <row r="339" spans="3:6">
      <c r="C339" s="9"/>
      <c r="D339" s="9"/>
      <c r="E339" s="55"/>
      <c r="F339" s="9"/>
    </row>
    <row r="340" spans="3:6">
      <c r="C340" s="9"/>
      <c r="D340" s="9"/>
      <c r="E340" s="55"/>
      <c r="F340" s="9"/>
    </row>
    <row r="341" spans="3:6">
      <c r="C341" s="9"/>
      <c r="D341" s="9"/>
      <c r="E341" s="55"/>
      <c r="F341" s="9"/>
    </row>
    <row r="342" spans="3:6">
      <c r="C342" s="9"/>
      <c r="D342" s="9"/>
      <c r="E342" s="55"/>
      <c r="F342" s="9"/>
    </row>
    <row r="343" spans="3:6">
      <c r="C343" s="9"/>
      <c r="D343" s="9"/>
      <c r="E343" s="55"/>
      <c r="F343" s="9"/>
    </row>
    <row r="344" spans="3:6">
      <c r="C344" s="9"/>
      <c r="D344" s="9"/>
      <c r="E344" s="55"/>
      <c r="F344" s="9"/>
    </row>
    <row r="345" spans="3:6">
      <c r="C345" s="9"/>
      <c r="D345" s="9"/>
      <c r="E345" s="55"/>
      <c r="F345" s="9"/>
    </row>
    <row r="346" spans="3:6">
      <c r="C346" s="9"/>
      <c r="D346" s="9"/>
      <c r="E346" s="55"/>
      <c r="F346" s="9"/>
    </row>
    <row r="347" spans="3:6">
      <c r="C347" s="9"/>
      <c r="D347" s="9"/>
      <c r="E347" s="55"/>
      <c r="F347" s="9"/>
    </row>
    <row r="348" spans="3:6">
      <c r="C348" s="9"/>
      <c r="D348" s="9"/>
      <c r="E348" s="55"/>
      <c r="F348" s="9"/>
    </row>
    <row r="349" spans="3:6">
      <c r="C349" s="9"/>
      <c r="D349" s="9"/>
      <c r="E349" s="55"/>
      <c r="F349" s="9"/>
    </row>
    <row r="350" spans="3:6">
      <c r="C350" s="9"/>
      <c r="D350" s="9"/>
      <c r="E350" s="55"/>
      <c r="F350" s="9"/>
    </row>
    <row r="351" spans="3:6">
      <c r="C351" s="9"/>
      <c r="D351" s="9"/>
      <c r="E351" s="55"/>
      <c r="F351" s="9"/>
    </row>
    <row r="352" spans="3:6">
      <c r="C352" s="9"/>
      <c r="D352" s="9"/>
      <c r="E352" s="55"/>
      <c r="F352" s="9"/>
    </row>
    <row r="353" spans="3:6">
      <c r="C353" s="9"/>
      <c r="D353" s="9"/>
      <c r="E353" s="55"/>
      <c r="F353" s="9"/>
    </row>
    <row r="354" spans="3:6">
      <c r="C354" s="9"/>
      <c r="D354" s="9"/>
      <c r="E354" s="55"/>
      <c r="F354" s="9"/>
    </row>
    <row r="355" spans="3:6">
      <c r="C355" s="9"/>
      <c r="D355" s="9"/>
      <c r="E355" s="55"/>
      <c r="F355" s="9"/>
    </row>
    <row r="356" spans="3:6">
      <c r="C356" s="9"/>
      <c r="D356" s="9"/>
      <c r="E356" s="55"/>
      <c r="F356" s="9"/>
    </row>
    <row r="357" spans="3:6">
      <c r="C357" s="9"/>
      <c r="D357" s="9"/>
      <c r="E357" s="55"/>
      <c r="F357" s="9"/>
    </row>
    <row r="358" spans="3:6">
      <c r="C358" s="9"/>
      <c r="D358" s="9"/>
      <c r="E358" s="55"/>
      <c r="F358" s="9"/>
    </row>
    <row r="359" spans="3:6">
      <c r="C359" s="9"/>
      <c r="D359" s="9"/>
      <c r="E359" s="55"/>
      <c r="F359" s="9"/>
    </row>
    <row r="360" spans="3:6">
      <c r="C360" s="9"/>
      <c r="D360" s="9"/>
      <c r="E360" s="55"/>
      <c r="F360" s="9"/>
    </row>
    <row r="361" spans="3:6">
      <c r="C361" s="9"/>
      <c r="D361" s="9"/>
      <c r="E361" s="55"/>
      <c r="F361" s="9"/>
    </row>
    <row r="362" spans="3:6">
      <c r="C362" s="9"/>
      <c r="D362" s="9"/>
      <c r="E362" s="55"/>
      <c r="F362" s="9"/>
    </row>
    <row r="363" spans="3:6">
      <c r="C363" s="9"/>
      <c r="D363" s="9"/>
      <c r="E363" s="55"/>
      <c r="F363" s="9"/>
    </row>
    <row r="364" spans="3:6">
      <c r="C364" s="9"/>
      <c r="D364" s="9"/>
      <c r="E364" s="55"/>
      <c r="F364" s="9"/>
    </row>
    <row r="365" spans="3:6">
      <c r="C365" s="9"/>
      <c r="D365" s="9"/>
      <c r="E365" s="55"/>
      <c r="F365" s="9"/>
    </row>
    <row r="366" spans="3:6">
      <c r="C366" s="9"/>
      <c r="D366" s="9"/>
      <c r="E366" s="55"/>
      <c r="F366" s="9"/>
    </row>
    <row r="367" spans="3:6">
      <c r="C367" s="9"/>
      <c r="D367" s="9"/>
      <c r="E367" s="55"/>
      <c r="F367" s="9"/>
    </row>
    <row r="368" spans="3:6">
      <c r="C368" s="9"/>
      <c r="D368" s="9"/>
      <c r="E368" s="55"/>
      <c r="F368" s="9"/>
    </row>
    <row r="369" spans="3:6">
      <c r="C369" s="9"/>
      <c r="D369" s="9"/>
      <c r="E369" s="55"/>
      <c r="F369" s="9"/>
    </row>
    <row r="370" spans="3:6">
      <c r="C370" s="9"/>
      <c r="D370" s="9"/>
      <c r="E370" s="55"/>
      <c r="F370" s="9"/>
    </row>
    <row r="371" spans="3:6">
      <c r="C371" s="9"/>
      <c r="D371" s="9"/>
      <c r="E371" s="55"/>
      <c r="F371" s="9"/>
    </row>
    <row r="372" spans="3:6">
      <c r="C372" s="9"/>
      <c r="D372" s="9"/>
      <c r="E372" s="55"/>
      <c r="F372" s="9"/>
    </row>
    <row r="373" spans="3:6">
      <c r="C373" s="9"/>
      <c r="D373" s="9"/>
      <c r="E373" s="55"/>
      <c r="F373" s="9"/>
    </row>
    <row r="374" spans="3:6">
      <c r="C374" s="9"/>
      <c r="D374" s="9"/>
      <c r="E374" s="55"/>
      <c r="F374" s="9"/>
    </row>
    <row r="375" spans="3:6">
      <c r="C375" s="9"/>
      <c r="D375" s="9"/>
      <c r="E375" s="55"/>
      <c r="F375" s="9"/>
    </row>
    <row r="376" spans="3:6">
      <c r="C376" s="9"/>
      <c r="D376" s="9"/>
      <c r="E376" s="55"/>
      <c r="F376" s="9"/>
    </row>
    <row r="377" spans="3:6">
      <c r="C377" s="9"/>
      <c r="D377" s="9"/>
      <c r="E377" s="55"/>
      <c r="F377" s="9"/>
    </row>
    <row r="378" spans="3:6">
      <c r="C378" s="9"/>
      <c r="D378" s="9"/>
      <c r="E378" s="55"/>
      <c r="F378" s="9"/>
    </row>
    <row r="379" spans="3:6">
      <c r="C379" s="9"/>
      <c r="D379" s="9"/>
      <c r="E379" s="55"/>
      <c r="F379" s="9"/>
    </row>
    <row r="380" spans="3:6">
      <c r="C380" s="9"/>
      <c r="D380" s="9"/>
      <c r="E380" s="55"/>
      <c r="F380" s="9"/>
    </row>
    <row r="381" spans="3:6">
      <c r="C381" s="9"/>
      <c r="D381" s="9"/>
      <c r="E381" s="55"/>
      <c r="F381" s="9"/>
    </row>
    <row r="382" spans="3:6">
      <c r="C382" s="9"/>
      <c r="D382" s="9"/>
      <c r="E382" s="55"/>
      <c r="F382" s="9"/>
    </row>
    <row r="383" spans="3:6">
      <c r="C383" s="9"/>
      <c r="D383" s="9"/>
      <c r="E383" s="55"/>
      <c r="F383" s="9"/>
    </row>
    <row r="384" spans="3:6">
      <c r="C384" s="9"/>
      <c r="D384" s="9"/>
      <c r="E384" s="55"/>
      <c r="F384" s="9"/>
    </row>
    <row r="385" spans="3:6">
      <c r="C385" s="9"/>
      <c r="D385" s="9"/>
      <c r="E385" s="55"/>
      <c r="F385" s="9"/>
    </row>
    <row r="386" spans="3:6">
      <c r="C386" s="9"/>
      <c r="D386" s="9"/>
      <c r="E386" s="55"/>
      <c r="F386" s="9"/>
    </row>
    <row r="387" spans="3:6">
      <c r="C387" s="9"/>
      <c r="D387" s="9"/>
      <c r="E387" s="55"/>
      <c r="F387" s="9"/>
    </row>
    <row r="388" spans="3:6">
      <c r="C388" s="9"/>
      <c r="D388" s="9"/>
      <c r="E388" s="55"/>
      <c r="F388" s="9"/>
    </row>
    <row r="389" spans="3:6">
      <c r="C389" s="9"/>
      <c r="D389" s="9"/>
      <c r="E389" s="55"/>
      <c r="F389" s="9"/>
    </row>
    <row r="390" spans="3:6">
      <c r="C390" s="9"/>
      <c r="D390" s="9"/>
      <c r="E390" s="55"/>
      <c r="F390" s="9"/>
    </row>
    <row r="391" spans="3:6">
      <c r="C391" s="9"/>
      <c r="D391" s="9"/>
      <c r="E391" s="55"/>
      <c r="F391" s="9"/>
    </row>
    <row r="392" spans="3:6">
      <c r="C392" s="9"/>
      <c r="D392" s="9"/>
      <c r="E392" s="55"/>
      <c r="F392" s="9"/>
    </row>
    <row r="393" spans="3:6">
      <c r="C393" s="9"/>
      <c r="D393" s="9"/>
      <c r="E393" s="55"/>
      <c r="F393" s="9"/>
    </row>
    <row r="394" spans="3:6">
      <c r="C394" s="9"/>
      <c r="D394" s="9"/>
      <c r="E394" s="55"/>
      <c r="F394" s="9"/>
    </row>
    <row r="395" spans="3:6">
      <c r="C395" s="9"/>
      <c r="D395" s="9"/>
      <c r="E395" s="55"/>
      <c r="F395" s="9"/>
    </row>
    <row r="396" spans="3:6">
      <c r="C396" s="9"/>
      <c r="D396" s="9"/>
      <c r="E396" s="55"/>
      <c r="F396" s="9"/>
    </row>
    <row r="397" spans="3:6">
      <c r="C397" s="9"/>
      <c r="D397" s="9"/>
      <c r="E397" s="55"/>
      <c r="F397" s="9"/>
    </row>
    <row r="398" spans="3:6">
      <c r="C398" s="9"/>
      <c r="D398" s="9"/>
      <c r="E398" s="55"/>
      <c r="F398" s="9"/>
    </row>
    <row r="399" spans="3:6">
      <c r="C399" s="9"/>
      <c r="D399" s="9"/>
      <c r="E399" s="55"/>
      <c r="F399" s="9"/>
    </row>
    <row r="400" spans="3:6">
      <c r="C400" s="9"/>
      <c r="D400" s="9"/>
      <c r="E400" s="55"/>
      <c r="F400" s="9"/>
    </row>
    <row r="401" spans="3:6">
      <c r="C401" s="9"/>
      <c r="D401" s="9"/>
      <c r="E401" s="55"/>
      <c r="F401" s="9"/>
    </row>
    <row r="402" spans="3:6">
      <c r="C402" s="9"/>
      <c r="D402" s="9"/>
      <c r="E402" s="55"/>
      <c r="F402" s="9"/>
    </row>
    <row r="403" spans="3:6">
      <c r="C403" s="9"/>
      <c r="D403" s="9"/>
      <c r="E403" s="55"/>
      <c r="F403" s="9"/>
    </row>
    <row r="404" spans="3:6">
      <c r="C404" s="9"/>
      <c r="D404" s="9"/>
      <c r="E404" s="55"/>
      <c r="F404" s="9"/>
    </row>
    <row r="405" spans="3:6">
      <c r="C405" s="9"/>
      <c r="D405" s="9"/>
      <c r="E405" s="55"/>
      <c r="F405" s="9"/>
    </row>
    <row r="406" spans="3:6">
      <c r="C406" s="9"/>
      <c r="D406" s="9"/>
      <c r="E406" s="55"/>
      <c r="F406" s="9"/>
    </row>
    <row r="407" spans="3:6">
      <c r="C407" s="9"/>
      <c r="D407" s="9"/>
      <c r="E407" s="55"/>
      <c r="F407" s="9"/>
    </row>
    <row r="408" spans="3:6">
      <c r="C408" s="9"/>
      <c r="D408" s="9"/>
      <c r="E408" s="55"/>
      <c r="F408" s="9"/>
    </row>
    <row r="409" spans="3:6">
      <c r="C409" s="9"/>
      <c r="D409" s="9"/>
      <c r="E409" s="55"/>
      <c r="F409" s="9"/>
    </row>
    <row r="410" spans="3:6">
      <c r="C410" s="9"/>
      <c r="D410" s="9"/>
      <c r="E410" s="55"/>
      <c r="F410" s="9"/>
    </row>
    <row r="411" spans="3:6">
      <c r="C411" s="9"/>
      <c r="D411" s="9"/>
      <c r="E411" s="55"/>
      <c r="F411" s="9"/>
    </row>
    <row r="412" spans="3:6">
      <c r="C412" s="9"/>
      <c r="D412" s="9"/>
      <c r="E412" s="55"/>
      <c r="F412" s="9"/>
    </row>
    <row r="413" spans="3:6">
      <c r="C413" s="9"/>
      <c r="D413" s="9"/>
      <c r="E413" s="55"/>
      <c r="F413" s="9"/>
    </row>
    <row r="414" spans="3:6">
      <c r="C414" s="9"/>
      <c r="D414" s="9"/>
      <c r="E414" s="55"/>
      <c r="F414" s="9"/>
    </row>
    <row r="415" spans="3:6">
      <c r="C415" s="9"/>
      <c r="D415" s="9"/>
      <c r="E415" s="55"/>
      <c r="F415" s="9"/>
    </row>
    <row r="416" spans="3:6">
      <c r="C416" s="9"/>
      <c r="D416" s="9"/>
      <c r="E416" s="55"/>
      <c r="F416" s="9"/>
    </row>
    <row r="417" spans="3:6">
      <c r="C417" s="9"/>
      <c r="D417" s="9"/>
      <c r="E417" s="55"/>
      <c r="F417" s="9"/>
    </row>
    <row r="418" spans="3:6">
      <c r="C418" s="9"/>
      <c r="D418" s="9"/>
      <c r="E418" s="55"/>
      <c r="F418" s="9"/>
    </row>
    <row r="419" spans="3:6">
      <c r="C419" s="9"/>
      <c r="D419" s="9"/>
      <c r="E419" s="55"/>
      <c r="F419" s="9"/>
    </row>
    <row r="420" spans="3:6">
      <c r="C420" s="9"/>
      <c r="D420" s="9"/>
      <c r="E420" s="55"/>
      <c r="F420" s="9"/>
    </row>
    <row r="421" spans="3:6">
      <c r="C421" s="9"/>
      <c r="D421" s="9"/>
      <c r="E421" s="55"/>
      <c r="F421" s="9"/>
    </row>
    <row r="422" spans="3:6">
      <c r="C422" s="9"/>
      <c r="D422" s="9"/>
      <c r="E422" s="55"/>
      <c r="F422" s="9"/>
    </row>
    <row r="423" spans="3:6">
      <c r="C423" s="9"/>
      <c r="D423" s="9"/>
      <c r="E423" s="55"/>
      <c r="F423" s="9"/>
    </row>
    <row r="424" spans="3:6">
      <c r="C424" s="9"/>
      <c r="D424" s="9"/>
      <c r="E424" s="55"/>
      <c r="F424" s="9"/>
    </row>
    <row r="425" spans="3:6">
      <c r="C425" s="9"/>
      <c r="D425" s="9"/>
      <c r="E425" s="55"/>
      <c r="F425" s="9"/>
    </row>
    <row r="426" spans="3:6">
      <c r="C426" s="9"/>
      <c r="D426" s="9"/>
      <c r="E426" s="55"/>
      <c r="F426" s="9"/>
    </row>
    <row r="427" spans="3:6">
      <c r="C427" s="9"/>
      <c r="D427" s="9"/>
      <c r="E427" s="55"/>
      <c r="F427" s="9"/>
    </row>
    <row r="428" spans="3:6">
      <c r="C428" s="9"/>
      <c r="D428" s="9"/>
      <c r="E428" s="55"/>
      <c r="F428" s="9"/>
    </row>
    <row r="429" spans="3:6">
      <c r="C429" s="9"/>
      <c r="D429" s="9"/>
      <c r="E429" s="55"/>
      <c r="F429" s="9"/>
    </row>
    <row r="430" spans="3:6">
      <c r="C430" s="9"/>
      <c r="D430" s="9"/>
      <c r="E430" s="55"/>
      <c r="F430" s="9"/>
    </row>
    <row r="431" spans="3:6">
      <c r="C431" s="9"/>
      <c r="D431" s="9"/>
      <c r="E431" s="55"/>
      <c r="F431" s="9"/>
    </row>
    <row r="432" spans="3:6">
      <c r="C432" s="9"/>
      <c r="D432" s="9"/>
      <c r="E432" s="55"/>
      <c r="F432" s="9"/>
    </row>
    <row r="433" spans="3:6">
      <c r="C433" s="9"/>
      <c r="D433" s="9"/>
      <c r="E433" s="55"/>
      <c r="F433" s="9"/>
    </row>
    <row r="434" spans="3:6">
      <c r="C434" s="9"/>
      <c r="D434" s="9"/>
      <c r="E434" s="55"/>
      <c r="F434" s="9"/>
    </row>
    <row r="435" spans="3:6">
      <c r="C435" s="9"/>
      <c r="D435" s="9"/>
      <c r="E435" s="55"/>
      <c r="F435" s="9"/>
    </row>
    <row r="436" spans="3:6">
      <c r="C436" s="9"/>
      <c r="D436" s="9"/>
      <c r="E436" s="55"/>
      <c r="F436" s="9"/>
    </row>
    <row r="437" spans="3:6">
      <c r="C437" s="9"/>
      <c r="D437" s="9"/>
      <c r="E437" s="55"/>
      <c r="F437" s="9"/>
    </row>
    <row r="438" spans="3:6">
      <c r="C438" s="9"/>
      <c r="D438" s="9"/>
      <c r="E438" s="55"/>
      <c r="F438" s="9"/>
    </row>
    <row r="439" spans="3:6">
      <c r="C439" s="9"/>
      <c r="D439" s="9"/>
      <c r="E439" s="55"/>
      <c r="F439" s="9"/>
    </row>
    <row r="440" spans="3:6">
      <c r="C440" s="9"/>
      <c r="D440" s="9"/>
      <c r="E440" s="55"/>
      <c r="F440" s="9"/>
    </row>
    <row r="441" spans="3:6">
      <c r="C441" s="9"/>
      <c r="D441" s="9"/>
      <c r="E441" s="55"/>
      <c r="F441" s="9"/>
    </row>
    <row r="442" spans="3:6">
      <c r="C442" s="9"/>
      <c r="D442" s="9"/>
      <c r="E442" s="55"/>
      <c r="F442" s="9"/>
    </row>
    <row r="443" spans="3:6">
      <c r="C443" s="9"/>
      <c r="D443" s="9"/>
      <c r="E443" s="55"/>
      <c r="F443" s="9"/>
    </row>
    <row r="444" spans="3:6">
      <c r="C444" s="9"/>
      <c r="D444" s="9"/>
      <c r="E444" s="55"/>
      <c r="F444" s="9"/>
    </row>
    <row r="445" spans="3:6">
      <c r="C445" s="9"/>
      <c r="D445" s="9"/>
      <c r="E445" s="55"/>
      <c r="F445" s="9"/>
    </row>
    <row r="446" spans="3:6">
      <c r="C446" s="9"/>
      <c r="D446" s="9"/>
      <c r="E446" s="55"/>
      <c r="F446" s="9"/>
    </row>
    <row r="447" spans="3:6">
      <c r="C447" s="9"/>
      <c r="D447" s="9"/>
      <c r="E447" s="55"/>
      <c r="F447" s="9"/>
    </row>
    <row r="448" spans="3:6">
      <c r="C448" s="9"/>
      <c r="D448" s="9"/>
      <c r="E448" s="55"/>
      <c r="F448" s="9"/>
    </row>
    <row r="449" spans="3:6">
      <c r="C449" s="9"/>
      <c r="D449" s="9"/>
      <c r="E449" s="55"/>
      <c r="F449" s="9"/>
    </row>
    <row r="450" spans="3:6">
      <c r="C450" s="9"/>
      <c r="D450" s="9"/>
      <c r="E450" s="55"/>
      <c r="F450" s="9"/>
    </row>
    <row r="451" spans="3:6">
      <c r="C451" s="9"/>
      <c r="D451" s="9"/>
      <c r="E451" s="55"/>
      <c r="F451" s="9"/>
    </row>
    <row r="452" spans="3:6">
      <c r="C452" s="9"/>
      <c r="D452" s="9"/>
      <c r="E452" s="55"/>
      <c r="F452" s="9"/>
    </row>
    <row r="453" spans="3:6">
      <c r="C453" s="9"/>
      <c r="D453" s="9"/>
      <c r="E453" s="55"/>
      <c r="F453" s="9"/>
    </row>
    <row r="454" spans="3:6">
      <c r="C454" s="9"/>
      <c r="D454" s="9"/>
      <c r="E454" s="55"/>
      <c r="F454" s="9"/>
    </row>
    <row r="455" spans="3:6">
      <c r="C455" s="9"/>
      <c r="D455" s="9"/>
      <c r="E455" s="55"/>
      <c r="F455" s="9"/>
    </row>
    <row r="456" spans="3:6">
      <c r="C456" s="9"/>
      <c r="D456" s="9"/>
      <c r="E456" s="55"/>
      <c r="F456" s="9"/>
    </row>
    <row r="457" spans="3:6">
      <c r="C457" s="9"/>
      <c r="D457" s="9"/>
      <c r="E457" s="55"/>
      <c r="F457" s="9"/>
    </row>
    <row r="458" spans="3:6">
      <c r="C458" s="9"/>
      <c r="D458" s="9"/>
      <c r="E458" s="55"/>
      <c r="F458" s="9"/>
    </row>
    <row r="459" spans="3:6">
      <c r="C459" s="9"/>
      <c r="D459" s="9"/>
      <c r="E459" s="55"/>
      <c r="F459" s="9"/>
    </row>
    <row r="460" spans="3:6">
      <c r="C460" s="9"/>
      <c r="D460" s="9"/>
      <c r="E460" s="55"/>
      <c r="F460" s="9"/>
    </row>
    <row r="461" spans="3:6">
      <c r="C461" s="9"/>
      <c r="D461" s="9"/>
      <c r="E461" s="55"/>
      <c r="F461" s="9"/>
    </row>
    <row r="462" spans="3:6">
      <c r="C462" s="9"/>
      <c r="D462" s="9"/>
      <c r="E462" s="55"/>
      <c r="F462" s="9"/>
    </row>
    <row r="463" spans="3:6">
      <c r="C463" s="9"/>
      <c r="D463" s="9"/>
      <c r="E463" s="55"/>
      <c r="F463" s="9"/>
    </row>
    <row r="464" spans="3:6">
      <c r="C464" s="9"/>
      <c r="D464" s="9"/>
      <c r="E464" s="55"/>
      <c r="F464" s="9"/>
    </row>
    <row r="465" spans="3:6">
      <c r="C465" s="9"/>
      <c r="D465" s="9"/>
      <c r="E465" s="55"/>
      <c r="F465" s="9"/>
    </row>
    <row r="466" spans="3:6">
      <c r="C466" s="9"/>
      <c r="D466" s="9"/>
      <c r="E466" s="55"/>
      <c r="F466" s="9"/>
    </row>
    <row r="467" spans="3:6">
      <c r="C467" s="9"/>
      <c r="D467" s="9"/>
      <c r="E467" s="55"/>
      <c r="F467" s="9"/>
    </row>
    <row r="468" spans="3:6">
      <c r="C468" s="9"/>
      <c r="D468" s="9"/>
      <c r="E468" s="55"/>
      <c r="F468" s="9"/>
    </row>
    <row r="469" spans="3:6">
      <c r="C469" s="9"/>
      <c r="D469" s="9"/>
      <c r="E469" s="55"/>
      <c r="F469" s="9"/>
    </row>
    <row r="470" spans="3:6">
      <c r="C470" s="9"/>
      <c r="D470" s="9"/>
      <c r="E470" s="55"/>
      <c r="F470" s="9"/>
    </row>
    <row r="471" spans="3:6">
      <c r="C471" s="9"/>
      <c r="D471" s="9"/>
      <c r="E471" s="55"/>
      <c r="F471" s="9"/>
    </row>
    <row r="472" spans="3:6">
      <c r="C472" s="9"/>
      <c r="D472" s="9"/>
      <c r="E472" s="55"/>
      <c r="F472" s="9"/>
    </row>
    <row r="473" spans="3:6">
      <c r="C473" s="9"/>
      <c r="D473" s="9"/>
      <c r="E473" s="55"/>
      <c r="F473" s="9"/>
    </row>
    <row r="474" spans="3:6">
      <c r="C474" s="9"/>
      <c r="D474" s="9"/>
      <c r="E474" s="55"/>
      <c r="F474" s="9"/>
    </row>
    <row r="475" spans="3:6">
      <c r="C475" s="9"/>
      <c r="D475" s="9"/>
      <c r="E475" s="55"/>
      <c r="F475" s="9"/>
    </row>
    <row r="476" spans="3:6">
      <c r="C476" s="9"/>
      <c r="D476" s="9"/>
      <c r="E476" s="55"/>
      <c r="F476" s="9"/>
    </row>
    <row r="477" spans="3:6">
      <c r="C477" s="9"/>
      <c r="D477" s="9"/>
      <c r="E477" s="55"/>
      <c r="F477" s="9"/>
    </row>
    <row r="478" spans="3:6">
      <c r="C478" s="9"/>
      <c r="D478" s="9"/>
      <c r="E478" s="55"/>
      <c r="F478" s="9"/>
    </row>
    <row r="479" spans="3:6">
      <c r="C479" s="9"/>
      <c r="D479" s="9"/>
      <c r="E479" s="55"/>
      <c r="F479" s="9"/>
    </row>
    <row r="480" spans="3:6">
      <c r="C480" s="9"/>
      <c r="D480" s="9"/>
      <c r="E480" s="55"/>
      <c r="F480" s="9"/>
    </row>
    <row r="481" spans="3:6">
      <c r="C481" s="9"/>
      <c r="D481" s="9"/>
      <c r="E481" s="55"/>
      <c r="F481" s="9"/>
    </row>
    <row r="482" spans="3:6">
      <c r="C482" s="9"/>
      <c r="D482" s="9"/>
      <c r="E482" s="55"/>
      <c r="F482" s="9"/>
    </row>
    <row r="483" spans="3:6">
      <c r="C483" s="9"/>
      <c r="D483" s="9"/>
      <c r="E483" s="55"/>
      <c r="F483" s="9"/>
    </row>
    <row r="484" spans="3:6">
      <c r="C484" s="9"/>
      <c r="D484" s="9"/>
      <c r="E484" s="55"/>
      <c r="F484" s="9"/>
    </row>
    <row r="485" spans="3:6">
      <c r="C485" s="9"/>
      <c r="D485" s="9"/>
      <c r="E485" s="55"/>
      <c r="F485" s="9"/>
    </row>
    <row r="486" spans="3:6">
      <c r="C486" s="9"/>
      <c r="D486" s="9"/>
      <c r="E486" s="55"/>
      <c r="F486" s="9"/>
    </row>
    <row r="487" spans="3:6">
      <c r="C487" s="9"/>
      <c r="D487" s="9"/>
      <c r="E487" s="55"/>
      <c r="F487" s="9"/>
    </row>
    <row r="488" spans="3:6">
      <c r="C488" s="9"/>
      <c r="D488" s="9"/>
      <c r="E488" s="55"/>
      <c r="F488" s="9"/>
    </row>
    <row r="489" spans="3:6">
      <c r="C489" s="9"/>
      <c r="D489" s="9"/>
      <c r="E489" s="55"/>
      <c r="F489" s="9"/>
    </row>
    <row r="490" spans="3:6">
      <c r="C490" s="9"/>
      <c r="D490" s="9"/>
      <c r="E490" s="55"/>
      <c r="F490" s="9"/>
    </row>
    <row r="491" spans="3:6">
      <c r="C491" s="9"/>
      <c r="D491" s="9"/>
      <c r="E491" s="55"/>
      <c r="F491" s="9"/>
    </row>
    <row r="492" spans="3:6">
      <c r="C492" s="9"/>
      <c r="D492" s="9"/>
      <c r="E492" s="55"/>
      <c r="F492" s="9"/>
    </row>
    <row r="493" spans="3:6">
      <c r="C493" s="9"/>
      <c r="D493" s="9"/>
      <c r="E493" s="55"/>
      <c r="F493" s="9"/>
    </row>
    <row r="494" spans="3:6">
      <c r="C494" s="9"/>
      <c r="D494" s="9"/>
      <c r="E494" s="55"/>
      <c r="F494" s="9"/>
    </row>
    <row r="495" spans="3:6">
      <c r="C495" s="9"/>
      <c r="D495" s="9"/>
      <c r="E495" s="55"/>
      <c r="F495" s="9"/>
    </row>
    <row r="496" spans="3:6">
      <c r="C496" s="9"/>
      <c r="D496" s="9"/>
      <c r="E496" s="55"/>
      <c r="F496" s="9"/>
    </row>
    <row r="497" spans="3:6">
      <c r="C497" s="9"/>
      <c r="D497" s="9"/>
      <c r="E497" s="55"/>
      <c r="F497" s="9"/>
    </row>
    <row r="498" spans="3:6">
      <c r="C498" s="9"/>
      <c r="D498" s="9"/>
      <c r="E498" s="55"/>
      <c r="F498" s="9"/>
    </row>
    <row r="499" spans="3:6">
      <c r="C499" s="9"/>
      <c r="D499" s="9"/>
      <c r="E499" s="55"/>
      <c r="F499" s="9"/>
    </row>
    <row r="500" spans="3:6">
      <c r="C500" s="9"/>
      <c r="D500" s="9"/>
      <c r="E500" s="55"/>
      <c r="F500" s="9"/>
    </row>
    <row r="501" spans="3:6">
      <c r="C501" s="9"/>
      <c r="D501" s="9"/>
      <c r="E501" s="55"/>
      <c r="F501" s="9"/>
    </row>
    <row r="502" spans="3:6">
      <c r="C502" s="9"/>
      <c r="D502" s="9"/>
      <c r="E502" s="55"/>
      <c r="F502" s="9"/>
    </row>
    <row r="503" spans="3:6">
      <c r="C503" s="9"/>
      <c r="D503" s="9"/>
      <c r="E503" s="55"/>
      <c r="F503" s="9"/>
    </row>
    <row r="504" spans="3:6">
      <c r="C504" s="9"/>
      <c r="D504" s="9"/>
      <c r="E504" s="55"/>
      <c r="F504" s="9"/>
    </row>
    <row r="505" spans="3:6">
      <c r="C505" s="9"/>
      <c r="D505" s="9"/>
      <c r="E505" s="55"/>
      <c r="F505" s="9"/>
    </row>
    <row r="506" spans="3:6">
      <c r="C506" s="9"/>
      <c r="D506" s="9"/>
      <c r="E506" s="55"/>
      <c r="F506" s="9"/>
    </row>
    <row r="507" spans="3:6">
      <c r="C507" s="9"/>
      <c r="D507" s="9"/>
      <c r="E507" s="55"/>
      <c r="F507" s="9"/>
    </row>
    <row r="508" spans="3:6">
      <c r="C508" s="9"/>
      <c r="D508" s="9"/>
      <c r="E508" s="55"/>
      <c r="F508" s="9"/>
    </row>
    <row r="509" spans="3:6">
      <c r="C509" s="9"/>
      <c r="D509" s="9"/>
      <c r="E509" s="55"/>
      <c r="F509" s="9"/>
    </row>
    <row r="510" spans="3:6">
      <c r="C510" s="9"/>
      <c r="D510" s="9"/>
      <c r="E510" s="55"/>
      <c r="F510" s="9"/>
    </row>
    <row r="511" spans="3:6">
      <c r="C511" s="9"/>
      <c r="D511" s="9"/>
      <c r="E511" s="55"/>
      <c r="F511" s="9"/>
    </row>
    <row r="512" spans="3:6">
      <c r="C512" s="9"/>
      <c r="D512" s="9"/>
      <c r="E512" s="55"/>
      <c r="F512" s="9"/>
    </row>
    <row r="513" spans="3:6">
      <c r="C513" s="9"/>
      <c r="D513" s="9"/>
      <c r="E513" s="55"/>
      <c r="F513" s="9"/>
    </row>
    <row r="514" spans="3:6">
      <c r="C514" s="9"/>
      <c r="D514" s="9"/>
      <c r="E514" s="55"/>
      <c r="F514" s="9"/>
    </row>
    <row r="515" spans="3:6">
      <c r="C515" s="9"/>
      <c r="D515" s="9"/>
      <c r="E515" s="55"/>
      <c r="F515" s="9"/>
    </row>
    <row r="516" spans="3:6">
      <c r="C516" s="9"/>
      <c r="D516" s="9"/>
      <c r="E516" s="55"/>
      <c r="F516" s="9"/>
    </row>
    <row r="517" spans="3:6">
      <c r="C517" s="9"/>
      <c r="D517" s="9"/>
      <c r="E517" s="55"/>
      <c r="F517" s="9"/>
    </row>
    <row r="518" spans="3:6">
      <c r="C518" s="9"/>
      <c r="D518" s="9"/>
      <c r="E518" s="55"/>
      <c r="F518" s="9"/>
    </row>
    <row r="519" spans="3:6">
      <c r="C519" s="9"/>
      <c r="D519" s="9"/>
      <c r="E519" s="55"/>
      <c r="F519" s="9"/>
    </row>
    <row r="520" spans="3:6">
      <c r="C520" s="9"/>
      <c r="D520" s="9"/>
      <c r="E520" s="55"/>
      <c r="F520" s="9"/>
    </row>
    <row r="521" spans="3:6">
      <c r="C521" s="9"/>
      <c r="D521" s="9"/>
      <c r="E521" s="55"/>
      <c r="F521" s="9"/>
    </row>
    <row r="522" spans="3:6">
      <c r="C522" s="9"/>
      <c r="D522" s="9"/>
      <c r="E522" s="55"/>
      <c r="F522" s="9"/>
    </row>
    <row r="523" spans="3:6">
      <c r="C523" s="9"/>
      <c r="D523" s="9"/>
      <c r="E523" s="55"/>
      <c r="F523" s="9"/>
    </row>
    <row r="524" spans="3:6">
      <c r="C524" s="9"/>
      <c r="D524" s="9"/>
      <c r="E524" s="55"/>
      <c r="F524" s="9"/>
    </row>
    <row r="525" spans="3:6">
      <c r="C525" s="9"/>
      <c r="D525" s="9"/>
      <c r="E525" s="55"/>
      <c r="F525" s="9"/>
    </row>
    <row r="526" spans="3:6">
      <c r="C526" s="9"/>
      <c r="D526" s="9"/>
      <c r="E526" s="55"/>
      <c r="F526" s="9"/>
    </row>
    <row r="527" spans="3:6">
      <c r="C527" s="9"/>
      <c r="D527" s="9"/>
      <c r="E527" s="55"/>
      <c r="F527" s="9"/>
    </row>
    <row r="528" spans="3:6">
      <c r="C528" s="9"/>
      <c r="D528" s="9"/>
      <c r="E528" s="55"/>
      <c r="F528" s="9"/>
    </row>
    <row r="529" spans="3:6">
      <c r="C529" s="9"/>
      <c r="D529" s="9"/>
      <c r="E529" s="55"/>
      <c r="F529" s="9"/>
    </row>
    <row r="530" spans="3:6">
      <c r="C530" s="56">
        <v>1227.8626032083339</v>
      </c>
      <c r="D530" s="56"/>
      <c r="E530" s="57">
        <v>81</v>
      </c>
      <c r="F530" s="57" t="s">
        <v>39</v>
      </c>
    </row>
    <row r="531" spans="3:6">
      <c r="C531" s="57"/>
      <c r="D531" s="57"/>
      <c r="E531" s="58"/>
      <c r="F531" s="57"/>
    </row>
    <row r="532" spans="3:6">
      <c r="C532" s="57"/>
      <c r="D532" s="57"/>
      <c r="E532" s="58"/>
      <c r="F532" s="57"/>
    </row>
    <row r="533" spans="3:6">
      <c r="C533" s="57"/>
      <c r="D533" s="57"/>
      <c r="E533" s="58"/>
      <c r="F533" s="57"/>
    </row>
    <row r="534" spans="3:6">
      <c r="C534" s="57"/>
      <c r="D534" s="57"/>
      <c r="E534" s="58"/>
      <c r="F534" s="57"/>
    </row>
    <row r="535" spans="3:6">
      <c r="C535" s="57"/>
      <c r="D535" s="57"/>
      <c r="E535" s="58"/>
      <c r="F535" s="57"/>
    </row>
    <row r="536" spans="3:6">
      <c r="C536" s="57"/>
      <c r="D536" s="57"/>
      <c r="E536" s="58"/>
      <c r="F536" s="57"/>
    </row>
    <row r="537" spans="3:6">
      <c r="C537" s="57"/>
      <c r="D537" s="57"/>
      <c r="E537" s="58"/>
      <c r="F537" s="57"/>
    </row>
    <row r="538" spans="3:6">
      <c r="C538" s="57"/>
      <c r="D538" s="57"/>
      <c r="E538" s="58"/>
      <c r="F538" s="57"/>
    </row>
    <row r="539" spans="3:6">
      <c r="C539" s="57"/>
      <c r="D539" s="57"/>
      <c r="E539" s="58"/>
      <c r="F539" s="57"/>
    </row>
    <row r="540" spans="3:6">
      <c r="C540" s="57"/>
      <c r="D540" s="57"/>
      <c r="E540" s="58"/>
      <c r="F540" s="57"/>
    </row>
    <row r="541" spans="3:6">
      <c r="C541" s="57"/>
      <c r="D541" s="57"/>
      <c r="E541" s="58"/>
      <c r="F541" s="57"/>
    </row>
    <row r="542" spans="3:6">
      <c r="C542" s="57"/>
      <c r="D542" s="57"/>
      <c r="E542" s="58"/>
      <c r="F542" s="57"/>
    </row>
    <row r="543" spans="3:6">
      <c r="C543" s="57"/>
      <c r="D543" s="57"/>
      <c r="E543" s="58"/>
      <c r="F543" s="57"/>
    </row>
    <row r="544" spans="3:6">
      <c r="C544" s="57"/>
      <c r="D544" s="57"/>
      <c r="E544" s="58"/>
      <c r="F544" s="57"/>
    </row>
    <row r="545" spans="3:6">
      <c r="C545" s="57"/>
      <c r="D545" s="57"/>
      <c r="E545" s="58"/>
      <c r="F545" s="57"/>
    </row>
    <row r="546" spans="3:6">
      <c r="C546" s="57"/>
      <c r="D546" s="57"/>
      <c r="E546" s="58"/>
      <c r="F546" s="57"/>
    </row>
    <row r="547" spans="3:6">
      <c r="C547" s="57"/>
      <c r="D547" s="57"/>
      <c r="E547" s="58"/>
      <c r="F547" s="57"/>
    </row>
    <row r="548" spans="3:6">
      <c r="C548" s="57"/>
      <c r="D548" s="57"/>
      <c r="E548" s="58"/>
      <c r="F548" s="57"/>
    </row>
    <row r="549" spans="3:6">
      <c r="C549" s="57"/>
      <c r="D549" s="57"/>
      <c r="E549" s="58"/>
      <c r="F549" s="57"/>
    </row>
    <row r="550" spans="3:6">
      <c r="C550" s="57"/>
      <c r="D550" s="57"/>
      <c r="E550" s="58"/>
      <c r="F550" s="57"/>
    </row>
    <row r="551" spans="3:6">
      <c r="C551" s="57"/>
      <c r="D551" s="57"/>
      <c r="E551" s="58"/>
      <c r="F551" s="57"/>
    </row>
    <row r="552" spans="3:6">
      <c r="C552" s="57"/>
      <c r="D552" s="57"/>
      <c r="E552" s="58"/>
      <c r="F552" s="57"/>
    </row>
    <row r="553" spans="3:6">
      <c r="C553" s="57"/>
      <c r="D553" s="57"/>
      <c r="E553" s="58"/>
      <c r="F553" s="57"/>
    </row>
    <row r="554" spans="3:6">
      <c r="C554" s="57"/>
      <c r="D554" s="57"/>
      <c r="E554" s="58"/>
      <c r="F554" s="57"/>
    </row>
    <row r="555" spans="3:6">
      <c r="C555" s="57"/>
      <c r="D555" s="57"/>
      <c r="E555" s="58"/>
      <c r="F555" s="57"/>
    </row>
    <row r="556" spans="3:6">
      <c r="C556" s="57"/>
      <c r="D556" s="57"/>
      <c r="E556" s="58"/>
      <c r="F556" s="57"/>
    </row>
    <row r="557" spans="3:6">
      <c r="C557" s="57"/>
      <c r="D557" s="57"/>
      <c r="E557" s="58"/>
      <c r="F557" s="57"/>
    </row>
    <row r="558" spans="3:6">
      <c r="C558" s="57"/>
      <c r="D558" s="57"/>
      <c r="E558" s="58"/>
      <c r="F558" s="57"/>
    </row>
    <row r="559" spans="3:6">
      <c r="C559" s="57"/>
      <c r="D559" s="57"/>
      <c r="E559" s="58"/>
      <c r="F559" s="57"/>
    </row>
    <row r="560" spans="3:6">
      <c r="C560" s="57"/>
      <c r="D560" s="57"/>
      <c r="E560" s="58"/>
      <c r="F560" s="57"/>
    </row>
    <row r="561" spans="3:6">
      <c r="C561" s="57"/>
      <c r="D561" s="57"/>
      <c r="E561" s="58"/>
      <c r="F561" s="57"/>
    </row>
    <row r="562" spans="3:6">
      <c r="C562" s="57"/>
      <c r="D562" s="57"/>
      <c r="E562" s="58"/>
      <c r="F562" s="57"/>
    </row>
    <row r="563" spans="3:6">
      <c r="C563" s="57"/>
      <c r="D563" s="57"/>
      <c r="E563" s="58"/>
      <c r="F563" s="57"/>
    </row>
    <row r="564" spans="3:6">
      <c r="C564" s="57"/>
      <c r="D564" s="57"/>
      <c r="E564" s="58"/>
      <c r="F564" s="57"/>
    </row>
    <row r="565" spans="3:6">
      <c r="C565" s="57"/>
      <c r="D565" s="57"/>
      <c r="E565" s="58"/>
      <c r="F565" s="57"/>
    </row>
    <row r="566" spans="3:6">
      <c r="C566" s="57"/>
      <c r="D566" s="57"/>
      <c r="E566" s="58"/>
      <c r="F566" s="57"/>
    </row>
    <row r="567" spans="3:6">
      <c r="C567" s="57"/>
      <c r="D567" s="57"/>
      <c r="E567" s="58"/>
      <c r="F567" s="57"/>
    </row>
    <row r="568" spans="3:6">
      <c r="C568" s="57"/>
      <c r="D568" s="57"/>
      <c r="E568" s="58"/>
      <c r="F568" s="57"/>
    </row>
    <row r="569" spans="3:6">
      <c r="C569" s="57"/>
      <c r="D569" s="57"/>
      <c r="E569" s="58"/>
      <c r="F569" s="57"/>
    </row>
    <row r="570" spans="3:6">
      <c r="C570" s="57"/>
      <c r="D570" s="57"/>
      <c r="E570" s="58"/>
      <c r="F570" s="57"/>
    </row>
    <row r="571" spans="3:6">
      <c r="C571" s="57"/>
      <c r="D571" s="57"/>
      <c r="E571" s="58"/>
      <c r="F571" s="57"/>
    </row>
    <row r="572" spans="3:6">
      <c r="C572" s="57"/>
      <c r="D572" s="57"/>
      <c r="E572" s="58"/>
      <c r="F572" s="57"/>
    </row>
    <row r="573" spans="3:6">
      <c r="C573" s="57"/>
      <c r="D573" s="57"/>
      <c r="E573" s="58"/>
      <c r="F573" s="57"/>
    </row>
    <row r="574" spans="3:6">
      <c r="C574" s="57"/>
      <c r="D574" s="57"/>
      <c r="E574" s="58"/>
      <c r="F574" s="57"/>
    </row>
    <row r="575" spans="3:6">
      <c r="C575" s="57"/>
      <c r="D575" s="57"/>
      <c r="E575" s="58"/>
      <c r="F575" s="57"/>
    </row>
    <row r="576" spans="3:6">
      <c r="C576" s="57"/>
      <c r="D576" s="57"/>
      <c r="E576" s="58"/>
      <c r="F576" s="57"/>
    </row>
    <row r="577" spans="3:6">
      <c r="C577" s="57"/>
      <c r="D577" s="57"/>
      <c r="E577" s="58"/>
      <c r="F577" s="57"/>
    </row>
    <row r="578" spans="3:6">
      <c r="C578" s="57"/>
      <c r="D578" s="57"/>
      <c r="E578" s="58"/>
      <c r="F578" s="57"/>
    </row>
    <row r="579" spans="3:6">
      <c r="C579" s="57"/>
      <c r="D579" s="57"/>
      <c r="E579" s="58"/>
      <c r="F579" s="57"/>
    </row>
    <row r="580" spans="3:6">
      <c r="C580" s="57"/>
      <c r="D580" s="57"/>
      <c r="E580" s="58"/>
      <c r="F580" s="57"/>
    </row>
    <row r="581" spans="3:6">
      <c r="C581" s="57"/>
      <c r="D581" s="57"/>
      <c r="E581" s="58"/>
      <c r="F581" s="57"/>
    </row>
    <row r="582" spans="3:6">
      <c r="C582" s="57"/>
      <c r="D582" s="57"/>
      <c r="E582" s="58"/>
      <c r="F582" s="57"/>
    </row>
    <row r="583" spans="3:6">
      <c r="C583" s="57"/>
      <c r="D583" s="57"/>
      <c r="E583" s="58"/>
      <c r="F583" s="57"/>
    </row>
    <row r="584" spans="3:6">
      <c r="C584" s="57"/>
      <c r="D584" s="57"/>
      <c r="E584" s="58"/>
      <c r="F584" s="57"/>
    </row>
    <row r="585" spans="3:6">
      <c r="C585" s="57"/>
      <c r="D585" s="57"/>
      <c r="E585" s="58"/>
      <c r="F585" s="57"/>
    </row>
    <row r="586" spans="3:6">
      <c r="C586" s="57"/>
      <c r="D586" s="57"/>
      <c r="E586" s="58"/>
      <c r="F586" s="57"/>
    </row>
    <row r="587" spans="3:6">
      <c r="C587" s="57"/>
      <c r="D587" s="57"/>
      <c r="E587" s="58"/>
      <c r="F587" s="57"/>
    </row>
    <row r="588" spans="3:6">
      <c r="C588" s="57"/>
      <c r="D588" s="57"/>
      <c r="E588" s="58"/>
      <c r="F588" s="57"/>
    </row>
    <row r="589" spans="3:6">
      <c r="C589" s="57"/>
      <c r="D589" s="57"/>
      <c r="E589" s="58"/>
      <c r="F589" s="57"/>
    </row>
    <row r="590" spans="3:6">
      <c r="C590" s="57"/>
      <c r="D590" s="57"/>
      <c r="E590" s="58"/>
      <c r="F590" s="57"/>
    </row>
    <row r="591" spans="3:6">
      <c r="C591" s="57"/>
      <c r="D591" s="57"/>
      <c r="E591" s="58"/>
      <c r="F591" s="57"/>
    </row>
    <row r="592" spans="3:6">
      <c r="C592" s="57"/>
      <c r="D592" s="57"/>
      <c r="E592" s="58"/>
      <c r="F592" s="57"/>
    </row>
    <row r="593" spans="3:6">
      <c r="C593" s="57"/>
      <c r="D593" s="57"/>
      <c r="E593" s="58"/>
      <c r="F593" s="57"/>
    </row>
    <row r="594" spans="3:6">
      <c r="C594" s="44">
        <v>266.20813855555559</v>
      </c>
      <c r="D594" s="44"/>
      <c r="E594" s="46">
        <v>93</v>
      </c>
      <c r="F594" s="46" t="s">
        <v>40</v>
      </c>
    </row>
    <row r="595" spans="3:6">
      <c r="C595" s="46"/>
      <c r="D595" s="46"/>
      <c r="E595" s="47"/>
      <c r="F595" s="46"/>
    </row>
    <row r="596" spans="3:6">
      <c r="C596" s="46"/>
      <c r="D596" s="46"/>
      <c r="E596" s="47"/>
      <c r="F596" s="46"/>
    </row>
    <row r="597" spans="3:6">
      <c r="C597" s="46"/>
      <c r="D597" s="46"/>
      <c r="E597" s="47"/>
      <c r="F597" s="46"/>
    </row>
    <row r="598" spans="3:6">
      <c r="C598" s="46"/>
      <c r="D598" s="46"/>
      <c r="E598" s="47"/>
      <c r="F598" s="46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2"/>
  <sheetViews>
    <sheetView zoomScaleNormal="100" workbookViewId="0">
      <selection activeCell="B3" sqref="B3"/>
    </sheetView>
  </sheetViews>
  <sheetFormatPr defaultColWidth="11.42578125" defaultRowHeight="15"/>
  <cols>
    <col min="3" max="3" width="13.5703125" style="2" customWidth="1"/>
    <col min="4" max="4" width="17.7109375" style="2" customWidth="1"/>
    <col min="5" max="5" width="6" style="145" customWidth="1"/>
    <col min="6" max="6" width="73.140625" style="2" customWidth="1"/>
    <col min="7" max="7" width="18.7109375" customWidth="1"/>
    <col min="8" max="8" width="12.5703125" bestFit="1" customWidth="1"/>
    <col min="9" max="9" width="11.5703125" bestFit="1" customWidth="1"/>
  </cols>
  <sheetData>
    <row r="1" spans="1:16">
      <c r="A1" s="246" t="s">
        <v>51</v>
      </c>
      <c r="H1" t="s">
        <v>1</v>
      </c>
      <c r="K1" t="s">
        <v>3</v>
      </c>
    </row>
    <row r="2" spans="1:16" s="60" customFormat="1">
      <c r="C2" s="158"/>
      <c r="D2" s="158"/>
      <c r="E2" s="159" t="s">
        <v>52</v>
      </c>
      <c r="F2" s="158"/>
      <c r="H2" s="160" t="s">
        <v>7</v>
      </c>
      <c r="I2" s="160" t="s">
        <v>8</v>
      </c>
      <c r="J2" s="161" t="s">
        <v>9</v>
      </c>
      <c r="K2" s="162" t="s">
        <v>10</v>
      </c>
      <c r="L2" s="163" t="s">
        <v>7</v>
      </c>
      <c r="M2" s="163" t="s">
        <v>8</v>
      </c>
      <c r="N2" s="163" t="s">
        <v>9</v>
      </c>
    </row>
    <row r="3" spans="1:16">
      <c r="B3" s="144" t="s">
        <v>4</v>
      </c>
      <c r="C3" s="152" t="s">
        <v>5</v>
      </c>
      <c r="D3" s="152" t="s">
        <v>53</v>
      </c>
      <c r="E3" s="153"/>
      <c r="F3" s="152"/>
      <c r="H3" s="154">
        <f>Costos!D25</f>
        <v>13.8</v>
      </c>
      <c r="I3" s="154">
        <f>Costos!E25</f>
        <v>11.8</v>
      </c>
      <c r="J3" s="155">
        <f>Costos!S25</f>
        <v>10.583476772712883</v>
      </c>
      <c r="K3" s="156">
        <v>2016</v>
      </c>
      <c r="L3" s="157" t="s">
        <v>12</v>
      </c>
      <c r="M3" s="157" t="s">
        <v>12</v>
      </c>
      <c r="N3" s="157" t="s">
        <v>12</v>
      </c>
    </row>
    <row r="4" spans="1:16">
      <c r="B4" t="s">
        <v>13</v>
      </c>
      <c r="C4" s="3">
        <v>28829.530355365081</v>
      </c>
      <c r="D4" s="3">
        <f>C4*86.4*365</f>
        <v>909168069.28679323</v>
      </c>
      <c r="E4" s="146">
        <v>11</v>
      </c>
      <c r="F4" s="4" t="s">
        <v>54</v>
      </c>
      <c r="H4" s="132">
        <f>IF(B4="si",D4*$H$3/10^6,0)</f>
        <v>12546.519356157747</v>
      </c>
      <c r="I4" s="132">
        <f>IF(B4="si",D4*$I$3/10^6,0)</f>
        <v>10728.183217584159</v>
      </c>
      <c r="J4" s="142">
        <f>IF(B4="si",D4*$J$3/10^6,0)</f>
        <v>9622.1591437889947</v>
      </c>
      <c r="K4" s="133">
        <v>703880</v>
      </c>
      <c r="L4" s="138">
        <f>H4/K4*100</f>
        <v>1.7824798767059367</v>
      </c>
      <c r="M4" s="138">
        <f>I4/K4*100</f>
        <v>1.5241494597920326</v>
      </c>
      <c r="N4" s="143">
        <f>J4/K4*100</f>
        <v>1.3670169835467685</v>
      </c>
      <c r="P4">
        <f>K4*N4</f>
        <v>962215.91437889938</v>
      </c>
    </row>
    <row r="5" spans="1:16">
      <c r="B5" t="s">
        <v>13</v>
      </c>
      <c r="C5" s="5">
        <v>10226.958000620405</v>
      </c>
      <c r="D5" s="5">
        <f>C5*86.4*365</f>
        <v>322517347.50756514</v>
      </c>
      <c r="E5" s="147">
        <v>311</v>
      </c>
      <c r="F5" s="6" t="s">
        <v>55</v>
      </c>
      <c r="H5" s="132">
        <f>IF(B5="si",D5*$H$3/10^6,0)</f>
        <v>4450.7393956043989</v>
      </c>
      <c r="I5" s="132">
        <f>IF(B5="si",D5*$I$3/10^6,0)</f>
        <v>3805.7047005892687</v>
      </c>
      <c r="J5" s="142">
        <f>IF(B5="si",D5*$J$3/10^6,0)</f>
        <v>3413.3548561432849</v>
      </c>
      <c r="K5" s="133">
        <v>770762</v>
      </c>
      <c r="L5" s="138">
        <f>H5/K5*100</f>
        <v>0.57744665611490953</v>
      </c>
      <c r="M5" s="138">
        <f>I5/K5*100</f>
        <v>0.49375873493883571</v>
      </c>
      <c r="N5" s="143">
        <f>J5/K5*100</f>
        <v>0.44285458496180208</v>
      </c>
      <c r="P5">
        <f t="shared" ref="P5:P7" si="0">K5*N5</f>
        <v>341335.48561432847</v>
      </c>
    </row>
    <row r="6" spans="1:16">
      <c r="B6" t="s">
        <v>13</v>
      </c>
      <c r="C6" s="7">
        <v>1828.327324086303</v>
      </c>
      <c r="D6" s="7">
        <v>57658130.492385648</v>
      </c>
      <c r="E6" s="148">
        <v>312</v>
      </c>
      <c r="F6" s="8" t="s">
        <v>56</v>
      </c>
      <c r="H6" s="132">
        <f>IF(B6="si",D6*$H$3/10^6,0)</f>
        <v>795.68220079492198</v>
      </c>
      <c r="I6" s="132">
        <f>IF(B6="si",D6*$I$3/10^6,0)</f>
        <v>680.36593981015073</v>
      </c>
      <c r="J6" s="142">
        <f>IF(B6="si",D6*$J$3/10^6,0)</f>
        <v>610.22348482421194</v>
      </c>
      <c r="K6" s="133">
        <v>175798</v>
      </c>
      <c r="L6" s="138">
        <f>H6/K6*100</f>
        <v>0.45261163425916218</v>
      </c>
      <c r="M6" s="138">
        <f>I6/K6*100</f>
        <v>0.38701574523609522</v>
      </c>
      <c r="N6" s="143">
        <f>J6/K6*100</f>
        <v>0.34711628393054073</v>
      </c>
      <c r="P6">
        <f t="shared" si="0"/>
        <v>61022.348482421199</v>
      </c>
    </row>
    <row r="7" spans="1:16">
      <c r="B7" t="s">
        <v>13</v>
      </c>
      <c r="C7" s="10">
        <v>1133.5217357825004</v>
      </c>
      <c r="D7" s="10">
        <f>C7*86.4*365</f>
        <v>35746741.459636934</v>
      </c>
      <c r="E7" s="149">
        <v>322</v>
      </c>
      <c r="F7" s="11" t="s">
        <v>57</v>
      </c>
      <c r="H7" s="132">
        <f>IF(B7="si",D7*$H$3/10^6,0)</f>
        <v>493.30503214298972</v>
      </c>
      <c r="I7" s="132">
        <f>IF(B7="si",D7*$I$3/10^6,0)</f>
        <v>421.81154922371582</v>
      </c>
      <c r="J7" s="142">
        <f>IF(B7="si",D7*$J$3/10^6,0)</f>
        <v>378.3248079382401</v>
      </c>
      <c r="K7" s="133">
        <v>69795</v>
      </c>
      <c r="L7" s="138">
        <f>H7/K7*100</f>
        <v>0.70679136348304283</v>
      </c>
      <c r="M7" s="138">
        <f>I7/K7*100</f>
        <v>0.60435783254347131</v>
      </c>
      <c r="N7" s="143">
        <f>J7/K7*100</f>
        <v>0.54205144772296021</v>
      </c>
      <c r="P7">
        <f t="shared" si="0"/>
        <v>37832.480793824005</v>
      </c>
    </row>
    <row r="8" spans="1:16">
      <c r="A8" s="64"/>
      <c r="C8" s="2">
        <v>15.62</v>
      </c>
      <c r="D8" s="63">
        <f>C8*86.4*365</f>
        <v>492592.32</v>
      </c>
      <c r="E8" s="145" t="s">
        <v>41</v>
      </c>
      <c r="H8" s="132">
        <f>IF(B8="si",D8*$H$3/10^6,0)</f>
        <v>0</v>
      </c>
      <c r="I8" s="132">
        <f>IF(B8="si",D8*$I$3/10^6,0)</f>
        <v>0</v>
      </c>
      <c r="J8" s="132">
        <f>IF(B8="si",D8*$J$3/10^6,0)</f>
        <v>0</v>
      </c>
    </row>
    <row r="9" spans="1:16">
      <c r="K9" s="150">
        <f>SUM(K4:K8)</f>
        <v>1720235</v>
      </c>
      <c r="M9" t="s">
        <v>47</v>
      </c>
      <c r="N9" s="151">
        <f>P9/K9</f>
        <v>0.8152410741959516</v>
      </c>
      <c r="P9">
        <f>SUM(P4:P8)</f>
        <v>1402406.2292694729</v>
      </c>
    </row>
    <row r="10" spans="1:16">
      <c r="B10" s="64" t="s">
        <v>58</v>
      </c>
      <c r="C10" s="65">
        <v>42033.9548</v>
      </c>
      <c r="D10" s="65">
        <f>C10*86.4*365</f>
        <v>1325582798.5727999</v>
      </c>
    </row>
    <row r="11" spans="1:16">
      <c r="C11" s="59" t="s">
        <v>5</v>
      </c>
      <c r="D11" s="59" t="s">
        <v>53</v>
      </c>
      <c r="M11" t="s">
        <v>59</v>
      </c>
      <c r="N11" s="138">
        <f>MAX(N4:N7)</f>
        <v>1.3670169835467685</v>
      </c>
    </row>
    <row r="14" spans="1:16">
      <c r="E14" s="166"/>
      <c r="F14" s="165"/>
      <c r="G14" s="167" t="s">
        <v>43</v>
      </c>
      <c r="H14" s="211" t="s">
        <v>44</v>
      </c>
      <c r="I14" s="161" t="s">
        <v>9</v>
      </c>
      <c r="J14" s="185" t="s">
        <v>9</v>
      </c>
      <c r="L14" s="119"/>
      <c r="M14" s="119"/>
    </row>
    <row r="15" spans="1:16" ht="17.25">
      <c r="E15" s="153"/>
      <c r="F15" s="152" t="s">
        <v>11</v>
      </c>
      <c r="G15" s="152" t="s">
        <v>45</v>
      </c>
      <c r="H15" s="212">
        <v>2016</v>
      </c>
      <c r="I15" s="169">
        <f>J3</f>
        <v>10.583476772712883</v>
      </c>
      <c r="J15" s="172" t="s">
        <v>12</v>
      </c>
      <c r="L15" s="60"/>
      <c r="M15" s="60"/>
    </row>
    <row r="16" spans="1:16">
      <c r="E16" s="164">
        <f t="shared" ref="E16:F16" si="1">E4</f>
        <v>11</v>
      </c>
      <c r="F16" s="164" t="str">
        <f t="shared" si="1"/>
        <v>Agricultura, cría y explotación de animales, aprovechamiento forestal, pesca y caza</v>
      </c>
      <c r="G16" s="164">
        <f>D4</f>
        <v>909168069.28679323</v>
      </c>
      <c r="H16" s="201">
        <f>K4</f>
        <v>703880</v>
      </c>
      <c r="I16" s="219">
        <f>J4</f>
        <v>9622.1591437889947</v>
      </c>
      <c r="J16" s="214">
        <f>N4</f>
        <v>1.3670169835467685</v>
      </c>
      <c r="L16" s="213"/>
      <c r="M16" s="213"/>
    </row>
    <row r="17" spans="4:13">
      <c r="E17" s="170">
        <f t="shared" ref="E17:F19" si="2">E5</f>
        <v>311</v>
      </c>
      <c r="F17" s="170" t="str">
        <f t="shared" si="2"/>
        <v>Industria alimentaria</v>
      </c>
      <c r="G17" s="170">
        <f>D5</f>
        <v>322517347.50756514</v>
      </c>
      <c r="H17" s="198">
        <f>K5</f>
        <v>770762</v>
      </c>
      <c r="I17" s="220">
        <f>J5</f>
        <v>3413.3548561432849</v>
      </c>
      <c r="J17" s="173">
        <f>N5</f>
        <v>0.44285458496180208</v>
      </c>
      <c r="L17" s="213"/>
      <c r="M17" s="213"/>
    </row>
    <row r="18" spans="4:13">
      <c r="E18" s="164">
        <f t="shared" si="2"/>
        <v>312</v>
      </c>
      <c r="F18" s="164" t="str">
        <f t="shared" si="2"/>
        <v>Industria de las bebidas y del tabaco</v>
      </c>
      <c r="G18" s="164">
        <f>D6</f>
        <v>57658130.492385648</v>
      </c>
      <c r="H18" s="201">
        <f>K6</f>
        <v>175798</v>
      </c>
      <c r="I18" s="219">
        <f>J6</f>
        <v>610.22348482421194</v>
      </c>
      <c r="J18" s="213">
        <f>N6</f>
        <v>0.34711628393054073</v>
      </c>
      <c r="L18" s="213"/>
      <c r="M18" s="213"/>
    </row>
    <row r="19" spans="4:13">
      <c r="E19" s="171">
        <f t="shared" si="2"/>
        <v>322</v>
      </c>
      <c r="F19" s="171" t="str">
        <f t="shared" si="2"/>
        <v>Industria del papel</v>
      </c>
      <c r="G19" s="171">
        <f>D7</f>
        <v>35746741.459636934</v>
      </c>
      <c r="H19" s="204">
        <f>K7</f>
        <v>69795</v>
      </c>
      <c r="I19" s="221">
        <f>J7</f>
        <v>378.3248079382401</v>
      </c>
      <c r="J19" s="174">
        <f>N7</f>
        <v>0.54205144772296021</v>
      </c>
      <c r="L19" s="213"/>
      <c r="M19" s="213"/>
    </row>
    <row r="20" spans="4:13">
      <c r="E20" s="216"/>
      <c r="F20" s="180" t="s">
        <v>46</v>
      </c>
      <c r="G20" s="217">
        <f>SUM(G16:G19)</f>
        <v>1325090288.7463808</v>
      </c>
      <c r="H20" s="217">
        <f>SUM(H16:H19)</f>
        <v>1720235</v>
      </c>
      <c r="I20" s="217">
        <f>SUM(I16:I19)</f>
        <v>14024.062292694731</v>
      </c>
      <c r="J20" s="218">
        <f>N9</f>
        <v>0.8152410741959516</v>
      </c>
      <c r="K20" s="215" t="s">
        <v>47</v>
      </c>
    </row>
    <row r="22" spans="4:13">
      <c r="D22" s="145"/>
      <c r="E22" s="224" t="s">
        <v>49</v>
      </c>
      <c r="F2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4"/>
  <sheetViews>
    <sheetView zoomScale="80" zoomScaleNormal="80" workbookViewId="0">
      <selection activeCell="C29" sqref="C29"/>
    </sheetView>
  </sheetViews>
  <sheetFormatPr defaultColWidth="11.42578125" defaultRowHeight="15"/>
  <cols>
    <col min="3" max="3" width="17" style="69" customWidth="1"/>
    <col min="4" max="4" width="17.7109375" style="69" customWidth="1"/>
    <col min="5" max="5" width="11.5703125" style="70"/>
    <col min="6" max="6" width="63.5703125" style="71" customWidth="1"/>
    <col min="7" max="7" width="13.5703125" bestFit="1" customWidth="1"/>
    <col min="8" max="8" width="13.42578125" bestFit="1" customWidth="1"/>
    <col min="9" max="9" width="11.5703125" bestFit="1" customWidth="1"/>
    <col min="11" max="11" width="14.140625" customWidth="1"/>
  </cols>
  <sheetData>
    <row r="1" spans="1:17">
      <c r="A1" s="246" t="s">
        <v>60</v>
      </c>
      <c r="G1" s="134" t="s">
        <v>1</v>
      </c>
      <c r="H1" s="134"/>
      <c r="I1" s="134" t="s">
        <v>61</v>
      </c>
      <c r="K1" t="s">
        <v>3</v>
      </c>
    </row>
    <row r="2" spans="1:17">
      <c r="F2" s="70"/>
      <c r="G2" s="119" t="s">
        <v>7</v>
      </c>
      <c r="H2" s="119" t="s">
        <v>8</v>
      </c>
      <c r="I2" s="141" t="s">
        <v>9</v>
      </c>
      <c r="K2" s="135" t="s">
        <v>10</v>
      </c>
      <c r="L2" s="139" t="s">
        <v>7</v>
      </c>
      <c r="M2" s="139" t="s">
        <v>8</v>
      </c>
      <c r="N2" s="139" t="s">
        <v>9</v>
      </c>
    </row>
    <row r="3" spans="1:17">
      <c r="B3" s="144" t="s">
        <v>4</v>
      </c>
      <c r="C3" s="72" t="s">
        <v>5</v>
      </c>
      <c r="D3" s="72" t="s">
        <v>62</v>
      </c>
      <c r="E3" s="70" t="s">
        <v>52</v>
      </c>
      <c r="F3" s="70"/>
      <c r="G3" s="119">
        <f>Costos!D26</f>
        <v>15.9</v>
      </c>
      <c r="H3" s="119">
        <f>Costos!E26</f>
        <v>15.7</v>
      </c>
      <c r="I3" s="141">
        <f>Costos!S26</f>
        <v>20.242894804526745</v>
      </c>
      <c r="K3" s="136">
        <v>2016</v>
      </c>
      <c r="L3" s="140" t="s">
        <v>12</v>
      </c>
      <c r="M3" s="140" t="s">
        <v>12</v>
      </c>
      <c r="N3" s="140" t="s">
        <v>12</v>
      </c>
    </row>
    <row r="4" spans="1:17">
      <c r="B4" t="s">
        <v>13</v>
      </c>
      <c r="C4" s="66">
        <v>1173.1461420091268</v>
      </c>
      <c r="D4" s="66">
        <v>36996336.734399825</v>
      </c>
      <c r="E4" s="67">
        <v>211</v>
      </c>
      <c r="F4" s="68" t="s">
        <v>63</v>
      </c>
      <c r="G4" s="132">
        <f>IF(B4="si",D4*$G$3/10^6,0)</f>
        <v>588.24175407695725</v>
      </c>
      <c r="H4" s="132">
        <f>IF(B4="si",D4*$H$3/10^6,0)</f>
        <v>580.84248673007721</v>
      </c>
      <c r="I4" s="142">
        <f>IF(B4="si",D4*$I$3/10^6,0)</f>
        <v>748.91295266730413</v>
      </c>
      <c r="K4" s="133">
        <v>418483</v>
      </c>
      <c r="L4" s="138">
        <f t="shared" ref="L4:L18" si="0">G4/K4*100</f>
        <v>0.14056526885846193</v>
      </c>
      <c r="M4" s="138">
        <f t="shared" ref="M4:M18" si="1">H4/K4*100</f>
        <v>0.13879715226904729</v>
      </c>
      <c r="N4" s="191">
        <f t="shared" ref="N4:N18" si="2">I4/K4*100</f>
        <v>0.17895899060829332</v>
      </c>
      <c r="O4" s="133">
        <f t="shared" ref="O4:O18" si="3">K4*N4</f>
        <v>74891.295266730405</v>
      </c>
    </row>
    <row r="5" spans="1:17">
      <c r="B5" t="s">
        <v>13</v>
      </c>
      <c r="C5" s="73">
        <v>3540.677329488095</v>
      </c>
      <c r="D5" s="73">
        <v>111658800.26273657</v>
      </c>
      <c r="E5" s="74">
        <v>212</v>
      </c>
      <c r="F5" s="75" t="s">
        <v>64</v>
      </c>
      <c r="G5" s="132">
        <f t="shared" ref="G5:G19" si="4">IF(B5="si",D5*$G$3/10^6,0)</f>
        <v>1775.3749241775115</v>
      </c>
      <c r="H5" s="132">
        <f t="shared" ref="H5:H19" si="5">IF(B5="si",D5*$H$3/10^6,0)</f>
        <v>1753.0431641249643</v>
      </c>
      <c r="I5" s="142">
        <f t="shared" ref="I5:I19" si="6">IF(B5="si",D5*$I$3/10^6,0)</f>
        <v>2260.29734771824</v>
      </c>
      <c r="K5" s="133">
        <v>227290</v>
      </c>
      <c r="L5" s="138">
        <f t="shared" si="0"/>
        <v>0.78110560261230644</v>
      </c>
      <c r="M5" s="138">
        <f t="shared" si="1"/>
        <v>0.77128037490649137</v>
      </c>
      <c r="N5" s="191">
        <f t="shared" si="2"/>
        <v>0.99445525439669136</v>
      </c>
      <c r="O5" s="133">
        <f t="shared" si="3"/>
        <v>226029.73477182398</v>
      </c>
    </row>
    <row r="6" spans="1:17">
      <c r="C6" s="76">
        <v>29.579418333333333</v>
      </c>
      <c r="D6" s="76">
        <v>932816.53656000004</v>
      </c>
      <c r="E6" s="77">
        <v>213</v>
      </c>
      <c r="F6" s="78" t="s">
        <v>65</v>
      </c>
      <c r="G6" s="132">
        <f t="shared" si="4"/>
        <v>0</v>
      </c>
      <c r="H6" s="132">
        <f t="shared" si="5"/>
        <v>0</v>
      </c>
      <c r="I6" s="142">
        <f t="shared" si="6"/>
        <v>0</v>
      </c>
      <c r="K6" s="133">
        <v>91168</v>
      </c>
      <c r="L6" s="138">
        <f t="shared" si="0"/>
        <v>0</v>
      </c>
      <c r="M6" s="138">
        <f t="shared" si="1"/>
        <v>0</v>
      </c>
      <c r="N6" s="191">
        <f t="shared" si="2"/>
        <v>0</v>
      </c>
      <c r="O6" s="133">
        <f t="shared" si="3"/>
        <v>0</v>
      </c>
    </row>
    <row r="7" spans="1:17" ht="25.5">
      <c r="B7" t="s">
        <v>13</v>
      </c>
      <c r="C7" s="79">
        <v>1.1000000000000001</v>
      </c>
      <c r="D7" s="79">
        <v>34689.600000000006</v>
      </c>
      <c r="E7" s="80">
        <v>316</v>
      </c>
      <c r="F7" s="81" t="s">
        <v>66</v>
      </c>
      <c r="G7" s="132">
        <f t="shared" si="4"/>
        <v>0.55156464000000016</v>
      </c>
      <c r="H7" s="132">
        <f t="shared" si="5"/>
        <v>0.54462672000000012</v>
      </c>
      <c r="I7" s="142">
        <f t="shared" si="6"/>
        <v>0.70221792361111113</v>
      </c>
      <c r="K7" s="133">
        <v>25735</v>
      </c>
      <c r="L7" s="138">
        <f t="shared" si="0"/>
        <v>2.1432470953953765E-3</v>
      </c>
      <c r="M7" s="138">
        <f t="shared" si="1"/>
        <v>2.1162880124344285E-3</v>
      </c>
      <c r="N7" s="191">
        <f t="shared" si="2"/>
        <v>2.7286494020249122E-3</v>
      </c>
      <c r="O7" s="133">
        <f t="shared" si="3"/>
        <v>70.221792361111113</v>
      </c>
      <c r="P7">
        <v>10</v>
      </c>
      <c r="Q7" t="s">
        <v>67</v>
      </c>
    </row>
    <row r="8" spans="1:17">
      <c r="B8" t="s">
        <v>13</v>
      </c>
      <c r="C8" s="82">
        <v>1970.194867715092</v>
      </c>
      <c r="D8" s="82">
        <v>62132065.348263144</v>
      </c>
      <c r="E8" s="83">
        <v>324</v>
      </c>
      <c r="F8" s="84" t="s">
        <v>68</v>
      </c>
      <c r="G8" s="132">
        <f t="shared" si="4"/>
        <v>987.89983903738403</v>
      </c>
      <c r="H8" s="132">
        <f t="shared" si="5"/>
        <v>975.47342596773137</v>
      </c>
      <c r="I8" s="142">
        <f t="shared" si="6"/>
        <v>1257.7328628328721</v>
      </c>
      <c r="K8" s="133">
        <v>112920</v>
      </c>
      <c r="L8" s="138">
        <f t="shared" si="0"/>
        <v>0.87486702004727601</v>
      </c>
      <c r="M8" s="138">
        <f t="shared" si="1"/>
        <v>0.86386240344290766</v>
      </c>
      <c r="N8" s="191">
        <f t="shared" si="2"/>
        <v>1.1138264814318739</v>
      </c>
      <c r="O8" s="133">
        <f t="shared" si="3"/>
        <v>125773.28628328721</v>
      </c>
    </row>
    <row r="9" spans="1:17">
      <c r="B9" t="s">
        <v>13</v>
      </c>
      <c r="C9" s="85">
        <v>2195.5564415480171</v>
      </c>
      <c r="D9" s="85">
        <v>69239067.940658271</v>
      </c>
      <c r="E9" s="86">
        <v>325</v>
      </c>
      <c r="F9" s="87" t="s">
        <v>69</v>
      </c>
      <c r="G9" s="132">
        <f t="shared" si="4"/>
        <v>1100.9011802564667</v>
      </c>
      <c r="H9" s="132">
        <f t="shared" si="5"/>
        <v>1087.0533666683348</v>
      </c>
      <c r="I9" s="142">
        <f t="shared" si="6"/>
        <v>1401.5991686862255</v>
      </c>
      <c r="K9" s="133">
        <v>308611</v>
      </c>
      <c r="L9" s="138">
        <f t="shared" si="0"/>
        <v>0.35672778360345764</v>
      </c>
      <c r="M9" s="138">
        <f t="shared" si="1"/>
        <v>0.35224064167133862</v>
      </c>
      <c r="N9" s="191">
        <f t="shared" si="2"/>
        <v>0.45416371052432525</v>
      </c>
      <c r="O9" s="133">
        <f t="shared" si="3"/>
        <v>140159.91686862253</v>
      </c>
    </row>
    <row r="10" spans="1:17">
      <c r="B10" t="s">
        <v>13</v>
      </c>
      <c r="C10" s="88">
        <v>115.93739187421383</v>
      </c>
      <c r="D10" s="88">
        <v>3656201.5901452079</v>
      </c>
      <c r="E10" s="89">
        <v>326</v>
      </c>
      <c r="F10" s="90" t="s">
        <v>70</v>
      </c>
      <c r="G10" s="132">
        <f t="shared" si="4"/>
        <v>58.133605283308803</v>
      </c>
      <c r="H10" s="132">
        <f t="shared" si="5"/>
        <v>57.402364965279766</v>
      </c>
      <c r="I10" s="142">
        <f t="shared" si="6"/>
        <v>74.012104173452855</v>
      </c>
      <c r="K10" s="133">
        <v>108045</v>
      </c>
      <c r="L10" s="138">
        <f t="shared" si="0"/>
        <v>5.3804993552046654E-2</v>
      </c>
      <c r="M10" s="138">
        <f t="shared" si="1"/>
        <v>5.3128201180322798E-2</v>
      </c>
      <c r="N10" s="191">
        <f t="shared" si="2"/>
        <v>6.8501183926561016E-2</v>
      </c>
      <c r="O10" s="133">
        <f t="shared" si="3"/>
        <v>7401.2104173452854</v>
      </c>
    </row>
    <row r="11" spans="1:17">
      <c r="B11" t="s">
        <v>13</v>
      </c>
      <c r="C11" s="91">
        <v>131.71354237934983</v>
      </c>
      <c r="D11" s="91">
        <v>4153718.2724751765</v>
      </c>
      <c r="E11" s="92">
        <v>327</v>
      </c>
      <c r="F11" s="93" t="s">
        <v>71</v>
      </c>
      <c r="G11" s="132">
        <f t="shared" si="4"/>
        <v>66.044120532355308</v>
      </c>
      <c r="H11" s="132">
        <f t="shared" si="5"/>
        <v>65.21337687786027</v>
      </c>
      <c r="I11" s="142">
        <f t="shared" si="6"/>
        <v>84.083282037355559</v>
      </c>
      <c r="K11" s="133">
        <v>166942</v>
      </c>
      <c r="L11" s="138">
        <f t="shared" si="0"/>
        <v>3.956111735354513E-2</v>
      </c>
      <c r="M11" s="138">
        <f t="shared" si="1"/>
        <v>3.9063493235890472E-2</v>
      </c>
      <c r="N11" s="191">
        <f t="shared" si="2"/>
        <v>5.0366763329393181E-2</v>
      </c>
      <c r="O11" s="133">
        <f t="shared" si="3"/>
        <v>8408.3282037355566</v>
      </c>
    </row>
    <row r="12" spans="1:17">
      <c r="B12" t="s">
        <v>13</v>
      </c>
      <c r="C12" s="94">
        <v>734.90214420833331</v>
      </c>
      <c r="D12" s="94">
        <v>23175874.019754</v>
      </c>
      <c r="E12" s="95">
        <v>331</v>
      </c>
      <c r="F12" s="96" t="s">
        <v>72</v>
      </c>
      <c r="G12" s="132">
        <f t="shared" si="4"/>
        <v>368.49639691408862</v>
      </c>
      <c r="H12" s="132">
        <f t="shared" si="5"/>
        <v>363.86122211013776</v>
      </c>
      <c r="I12" s="142">
        <f t="shared" si="6"/>
        <v>469.14677978484463</v>
      </c>
      <c r="K12" s="133">
        <v>188787</v>
      </c>
      <c r="L12" s="138">
        <f t="shared" si="0"/>
        <v>0.19519161643232247</v>
      </c>
      <c r="M12" s="138">
        <f t="shared" si="1"/>
        <v>0.19273637597405421</v>
      </c>
      <c r="N12" s="191">
        <f t="shared" si="2"/>
        <v>0.24850587158270679</v>
      </c>
      <c r="O12" s="133">
        <f t="shared" si="3"/>
        <v>46914.677978484469</v>
      </c>
    </row>
    <row r="13" spans="1:17">
      <c r="B13" t="s">
        <v>13</v>
      </c>
      <c r="C13" s="97">
        <v>2051.8165361865076</v>
      </c>
      <c r="D13" s="97">
        <v>64706086.285177708</v>
      </c>
      <c r="E13" s="98">
        <v>332</v>
      </c>
      <c r="F13" s="99" t="s">
        <v>73</v>
      </c>
      <c r="G13" s="132">
        <f t="shared" si="4"/>
        <v>1028.8267719343255</v>
      </c>
      <c r="H13" s="132">
        <f t="shared" si="5"/>
        <v>1015.88555467729</v>
      </c>
      <c r="I13" s="142">
        <f t="shared" si="6"/>
        <v>1309.8384978834831</v>
      </c>
      <c r="K13" s="133">
        <v>109169</v>
      </c>
      <c r="L13" s="138">
        <f t="shared" si="0"/>
        <v>0.94241659439431114</v>
      </c>
      <c r="M13" s="138">
        <f t="shared" si="1"/>
        <v>0.93056229760947706</v>
      </c>
      <c r="N13" s="191">
        <f t="shared" si="2"/>
        <v>1.1998264139851818</v>
      </c>
      <c r="O13" s="133">
        <f t="shared" si="3"/>
        <v>130983.84978834831</v>
      </c>
    </row>
    <row r="14" spans="1:17">
      <c r="B14" t="s">
        <v>13</v>
      </c>
      <c r="C14" s="100">
        <v>28.598453746212122</v>
      </c>
      <c r="D14" s="100">
        <v>901880.83734054561</v>
      </c>
      <c r="E14" s="101">
        <v>333</v>
      </c>
      <c r="F14" s="102" t="s">
        <v>74</v>
      </c>
      <c r="G14" s="132">
        <f t="shared" si="4"/>
        <v>14.339905313714675</v>
      </c>
      <c r="H14" s="132">
        <f t="shared" si="5"/>
        <v>14.159529146246566</v>
      </c>
      <c r="I14" s="142">
        <f t="shared" si="6"/>
        <v>18.256678916503162</v>
      </c>
      <c r="K14" s="133">
        <v>141027</v>
      </c>
      <c r="L14" s="138">
        <f t="shared" si="0"/>
        <v>1.0168198510721121E-2</v>
      </c>
      <c r="M14" s="138">
        <f t="shared" si="1"/>
        <v>1.0040296642661735E-2</v>
      </c>
      <c r="N14" s="191">
        <f t="shared" si="2"/>
        <v>1.2945520302142967E-2</v>
      </c>
      <c r="O14" s="133">
        <f t="shared" si="3"/>
        <v>1825.6678916503163</v>
      </c>
    </row>
    <row r="15" spans="1:17" ht="25.5">
      <c r="B15" t="s">
        <v>13</v>
      </c>
      <c r="C15" s="103">
        <v>55.56422383333333</v>
      </c>
      <c r="D15" s="103">
        <f>C15*3.6*24*365</f>
        <v>1752273.3628079998</v>
      </c>
      <c r="E15" s="104">
        <v>334</v>
      </c>
      <c r="F15" s="105" t="s">
        <v>75</v>
      </c>
      <c r="G15" s="132">
        <f t="shared" si="4"/>
        <v>27.861146468647195</v>
      </c>
      <c r="H15" s="132">
        <f t="shared" si="5"/>
        <v>27.510691796085595</v>
      </c>
      <c r="I15" s="142">
        <f t="shared" si="6"/>
        <v>35.471085352096672</v>
      </c>
      <c r="K15" s="133">
        <v>188800</v>
      </c>
      <c r="L15" s="138">
        <f t="shared" si="0"/>
        <v>1.4756963171952964E-2</v>
      </c>
      <c r="M15" s="138">
        <f t="shared" si="1"/>
        <v>1.4571340993689404E-2</v>
      </c>
      <c r="N15" s="191">
        <f t="shared" si="2"/>
        <v>1.8787651139881709E-2</v>
      </c>
      <c r="O15" s="133">
        <f t="shared" si="3"/>
        <v>3547.1085352096666</v>
      </c>
    </row>
    <row r="16" spans="1:17" ht="25.5">
      <c r="B16" t="s">
        <v>13</v>
      </c>
      <c r="C16" s="103"/>
      <c r="D16" s="103"/>
      <c r="E16" s="104">
        <v>335</v>
      </c>
      <c r="F16" s="105" t="s">
        <v>76</v>
      </c>
      <c r="G16" s="132">
        <f t="shared" si="4"/>
        <v>0</v>
      </c>
      <c r="H16" s="132">
        <f t="shared" si="5"/>
        <v>0</v>
      </c>
      <c r="I16" s="142">
        <f t="shared" si="6"/>
        <v>0</v>
      </c>
      <c r="K16" s="133">
        <v>1E-3</v>
      </c>
      <c r="L16" s="138">
        <f t="shared" si="0"/>
        <v>0</v>
      </c>
      <c r="M16" s="138">
        <f t="shared" si="1"/>
        <v>0</v>
      </c>
      <c r="N16" s="191">
        <f t="shared" si="2"/>
        <v>0</v>
      </c>
      <c r="O16" s="133">
        <f t="shared" si="3"/>
        <v>0</v>
      </c>
    </row>
    <row r="17" spans="2:15">
      <c r="B17" t="s">
        <v>13</v>
      </c>
      <c r="C17" s="106">
        <v>451.39861934298341</v>
      </c>
      <c r="D17" s="106">
        <v>14235306.859600324</v>
      </c>
      <c r="E17" s="107">
        <v>336</v>
      </c>
      <c r="F17" s="108" t="s">
        <v>77</v>
      </c>
      <c r="G17" s="132">
        <f t="shared" si="4"/>
        <v>226.34137906764516</v>
      </c>
      <c r="H17" s="132">
        <f t="shared" si="5"/>
        <v>223.49431769572507</v>
      </c>
      <c r="I17" s="142">
        <f t="shared" si="6"/>
        <v>288.16381926904734</v>
      </c>
      <c r="K17" s="133">
        <v>684347</v>
      </c>
      <c r="L17" s="138">
        <f t="shared" si="0"/>
        <v>3.3074066090396412E-2</v>
      </c>
      <c r="M17" s="138">
        <f t="shared" si="1"/>
        <v>3.2658040101837968E-2</v>
      </c>
      <c r="N17" s="191">
        <f t="shared" si="2"/>
        <v>4.2107851611689298E-2</v>
      </c>
      <c r="O17" s="133">
        <f t="shared" si="3"/>
        <v>28816.381926904734</v>
      </c>
    </row>
    <row r="18" spans="2:15">
      <c r="B18" t="s">
        <v>13</v>
      </c>
      <c r="C18" s="109">
        <v>1807.1504617708333</v>
      </c>
      <c r="D18" s="109">
        <v>56990296.962405004</v>
      </c>
      <c r="E18" s="110">
        <v>339</v>
      </c>
      <c r="F18" s="111" t="s">
        <v>78</v>
      </c>
      <c r="G18" s="132">
        <f t="shared" si="4"/>
        <v>906.1457217022396</v>
      </c>
      <c r="H18" s="132">
        <f t="shared" si="5"/>
        <v>894.74766230975854</v>
      </c>
      <c r="I18" s="142">
        <f t="shared" si="6"/>
        <v>1153.6485862887046</v>
      </c>
      <c r="K18" s="133">
        <v>93183</v>
      </c>
      <c r="L18" s="138">
        <f t="shared" si="0"/>
        <v>0.97243673384870588</v>
      </c>
      <c r="M18" s="138">
        <f t="shared" si="1"/>
        <v>0.96020482524683537</v>
      </c>
      <c r="N18" s="191">
        <f t="shared" si="2"/>
        <v>1.2380461954312532</v>
      </c>
      <c r="O18" s="133">
        <f t="shared" si="3"/>
        <v>115364.85862887047</v>
      </c>
    </row>
    <row r="19" spans="2:15">
      <c r="C19" s="112">
        <v>113.54699327014789</v>
      </c>
      <c r="D19" s="112">
        <v>3580817.979767384</v>
      </c>
      <c r="E19" s="113" t="s">
        <v>79</v>
      </c>
      <c r="F19" s="114" t="s">
        <v>80</v>
      </c>
      <c r="G19" s="132">
        <f t="shared" si="4"/>
        <v>0</v>
      </c>
      <c r="H19" s="132">
        <f t="shared" si="5"/>
        <v>0</v>
      </c>
      <c r="I19" s="142">
        <f t="shared" si="6"/>
        <v>0</v>
      </c>
      <c r="K19" s="133"/>
      <c r="N19" s="137"/>
    </row>
    <row r="20" spans="2:15">
      <c r="K20" s="144" t="s">
        <v>81</v>
      </c>
      <c r="L20" s="138">
        <f>MAX(L4:L18)</f>
        <v>0.97243673384870588</v>
      </c>
      <c r="M20" s="138">
        <f t="shared" ref="M20:N20" si="7">MAX(M4:M18)</f>
        <v>0.96020482524683537</v>
      </c>
      <c r="N20" s="191">
        <f t="shared" si="7"/>
        <v>1.2380461954312532</v>
      </c>
    </row>
    <row r="21" spans="2:15">
      <c r="C21" s="115">
        <v>14400.882565705577</v>
      </c>
      <c r="D21" s="116">
        <v>454146232.59209108</v>
      </c>
      <c r="L21" s="138"/>
      <c r="N21" s="137"/>
    </row>
    <row r="22" spans="2:15">
      <c r="C22" s="117" t="s">
        <v>82</v>
      </c>
      <c r="D22" s="117" t="s">
        <v>62</v>
      </c>
      <c r="K22">
        <f>SUM(K3:K21)</f>
        <v>2866523.0010000002</v>
      </c>
      <c r="M22" t="s">
        <v>83</v>
      </c>
      <c r="N22" s="192">
        <f>O22/K22</f>
        <v>0.3175228449364792</v>
      </c>
      <c r="O22" s="150">
        <f>SUM(O4:O21)</f>
        <v>910186.53835337411</v>
      </c>
    </row>
    <row r="25" spans="2:15">
      <c r="E25" s="166"/>
      <c r="F25" s="165"/>
      <c r="G25" s="167" t="s">
        <v>43</v>
      </c>
      <c r="H25" s="211" t="s">
        <v>44</v>
      </c>
      <c r="I25" s="161" t="s">
        <v>9</v>
      </c>
      <c r="J25" s="185" t="s">
        <v>9</v>
      </c>
      <c r="L25" s="60"/>
      <c r="M25" s="190"/>
    </row>
    <row r="26" spans="2:15" ht="17.25">
      <c r="E26" s="153"/>
      <c r="F26" s="152" t="s">
        <v>11</v>
      </c>
      <c r="G26" s="152" t="s">
        <v>45</v>
      </c>
      <c r="H26" s="212">
        <v>2016</v>
      </c>
      <c r="I26" s="169">
        <f>I3</f>
        <v>20.242894804526745</v>
      </c>
      <c r="J26" s="172" t="s">
        <v>12</v>
      </c>
      <c r="L26" s="190"/>
      <c r="M26" s="222"/>
    </row>
    <row r="27" spans="2:15">
      <c r="E27" s="195">
        <f>E4</f>
        <v>211</v>
      </c>
      <c r="F27" s="196" t="str">
        <f>F4</f>
        <v>Extracción de petróleo y gas</v>
      </c>
      <c r="G27" s="197">
        <f>D4</f>
        <v>36996336.734399825</v>
      </c>
      <c r="H27" s="198">
        <f>K4</f>
        <v>418483</v>
      </c>
      <c r="I27" s="198">
        <f>I4</f>
        <v>748.91295266730413</v>
      </c>
      <c r="J27" s="199">
        <f>N4</f>
        <v>0.17895899060829332</v>
      </c>
    </row>
    <row r="28" spans="2:15" ht="30">
      <c r="E28" s="70">
        <f>E5</f>
        <v>212</v>
      </c>
      <c r="F28" s="194" t="str">
        <f>F5</f>
        <v>Minería de minerales metálicos y no metálicos, excepto petróleo y gas</v>
      </c>
      <c r="G28" s="189">
        <f>D5</f>
        <v>111658800.26273657</v>
      </c>
      <c r="H28" s="201">
        <f>K5</f>
        <v>227290</v>
      </c>
      <c r="I28" s="201">
        <f>I5</f>
        <v>2260.29734771824</v>
      </c>
      <c r="J28" s="137">
        <f>N5</f>
        <v>0.99445525439669136</v>
      </c>
    </row>
    <row r="29" spans="2:15" ht="30">
      <c r="E29" s="195">
        <f t="shared" ref="E29:F40" si="8">E7</f>
        <v>316</v>
      </c>
      <c r="F29" s="196" t="str">
        <f t="shared" si="8"/>
        <v>Curtido y acabado de cuero y piel, y fabricación de productos de cuero, piel y materiales sucedáneos</v>
      </c>
      <c r="G29" s="197">
        <f t="shared" ref="G29:G37" si="9">D7</f>
        <v>34689.600000000006</v>
      </c>
      <c r="H29" s="198">
        <f t="shared" ref="H29:H37" si="10">K7</f>
        <v>25735</v>
      </c>
      <c r="I29" s="200">
        <f t="shared" ref="I29:I37" si="11">I7</f>
        <v>0.70221792361111113</v>
      </c>
      <c r="J29" s="199">
        <f t="shared" ref="J29:J37" si="12">N7</f>
        <v>2.7286494020249122E-3</v>
      </c>
    </row>
    <row r="30" spans="2:15">
      <c r="E30" s="70">
        <f t="shared" si="8"/>
        <v>324</v>
      </c>
      <c r="F30" s="194" t="str">
        <f t="shared" si="8"/>
        <v>Fabricación de productos derivados del petróleo y del carbón</v>
      </c>
      <c r="G30" s="189">
        <f t="shared" si="9"/>
        <v>62132065.348263144</v>
      </c>
      <c r="H30" s="201">
        <f t="shared" si="10"/>
        <v>112920</v>
      </c>
      <c r="I30" s="201">
        <f t="shared" si="11"/>
        <v>1257.7328628328721</v>
      </c>
      <c r="J30" s="137">
        <f t="shared" si="12"/>
        <v>1.1138264814318739</v>
      </c>
    </row>
    <row r="31" spans="2:15">
      <c r="E31" s="195">
        <f t="shared" si="8"/>
        <v>325</v>
      </c>
      <c r="F31" s="196" t="str">
        <f t="shared" si="8"/>
        <v>Industria química</v>
      </c>
      <c r="G31" s="197">
        <f t="shared" si="9"/>
        <v>69239067.940658271</v>
      </c>
      <c r="H31" s="198">
        <f t="shared" si="10"/>
        <v>308611</v>
      </c>
      <c r="I31" s="198">
        <f t="shared" si="11"/>
        <v>1401.5991686862255</v>
      </c>
      <c r="J31" s="199">
        <f t="shared" si="12"/>
        <v>0.45416371052432525</v>
      </c>
    </row>
    <row r="32" spans="2:15">
      <c r="E32" s="70">
        <f t="shared" si="8"/>
        <v>326</v>
      </c>
      <c r="F32" s="194" t="str">
        <f t="shared" si="8"/>
        <v>Industria del plástico y del hule</v>
      </c>
      <c r="G32" s="189">
        <f t="shared" si="9"/>
        <v>3656201.5901452079</v>
      </c>
      <c r="H32" s="201">
        <f t="shared" si="10"/>
        <v>108045</v>
      </c>
      <c r="I32" s="201">
        <f t="shared" si="11"/>
        <v>74.012104173452855</v>
      </c>
      <c r="J32" s="137">
        <f t="shared" si="12"/>
        <v>6.8501183926561016E-2</v>
      </c>
    </row>
    <row r="33" spans="5:10">
      <c r="E33" s="195">
        <f t="shared" si="8"/>
        <v>327</v>
      </c>
      <c r="F33" s="196" t="str">
        <f t="shared" si="8"/>
        <v>Fabricación de productos a base de minerales no metálicos</v>
      </c>
      <c r="G33" s="197">
        <f t="shared" si="9"/>
        <v>4153718.2724751765</v>
      </c>
      <c r="H33" s="198">
        <f t="shared" si="10"/>
        <v>166942</v>
      </c>
      <c r="I33" s="198">
        <f t="shared" si="11"/>
        <v>84.083282037355559</v>
      </c>
      <c r="J33" s="199">
        <f t="shared" si="12"/>
        <v>5.0366763329393181E-2</v>
      </c>
    </row>
    <row r="34" spans="5:10">
      <c r="E34" s="70">
        <f t="shared" si="8"/>
        <v>331</v>
      </c>
      <c r="F34" s="194" t="str">
        <f t="shared" si="8"/>
        <v>Industrias metálicas básicas</v>
      </c>
      <c r="G34" s="189">
        <f t="shared" si="9"/>
        <v>23175874.019754</v>
      </c>
      <c r="H34" s="201">
        <f t="shared" si="10"/>
        <v>188787</v>
      </c>
      <c r="I34" s="201">
        <f t="shared" si="11"/>
        <v>469.14677978484463</v>
      </c>
      <c r="J34" s="137">
        <f t="shared" si="12"/>
        <v>0.24850587158270679</v>
      </c>
    </row>
    <row r="35" spans="5:10">
      <c r="E35" s="195">
        <f t="shared" si="8"/>
        <v>332</v>
      </c>
      <c r="F35" s="196" t="str">
        <f t="shared" si="8"/>
        <v>Fabricación de productos metálicos</v>
      </c>
      <c r="G35" s="197">
        <f t="shared" si="9"/>
        <v>64706086.285177708</v>
      </c>
      <c r="H35" s="198">
        <f t="shared" si="10"/>
        <v>109169</v>
      </c>
      <c r="I35" s="198">
        <f t="shared" si="11"/>
        <v>1309.8384978834831</v>
      </c>
      <c r="J35" s="199">
        <f t="shared" si="12"/>
        <v>1.1998264139851818</v>
      </c>
    </row>
    <row r="36" spans="5:10">
      <c r="E36" s="70">
        <f t="shared" si="8"/>
        <v>333</v>
      </c>
      <c r="F36" s="194" t="str">
        <f t="shared" si="8"/>
        <v>Fabricación de maquinaria y equipo</v>
      </c>
      <c r="G36" s="189">
        <f t="shared" si="9"/>
        <v>901880.83734054561</v>
      </c>
      <c r="H36" s="201">
        <f t="shared" si="10"/>
        <v>141027</v>
      </c>
      <c r="I36" s="201">
        <f t="shared" si="11"/>
        <v>18.256678916503162</v>
      </c>
      <c r="J36" s="137">
        <f t="shared" si="12"/>
        <v>1.2945520302142967E-2</v>
      </c>
    </row>
    <row r="37" spans="5:10" ht="30">
      <c r="E37" s="195">
        <f t="shared" si="8"/>
        <v>334</v>
      </c>
      <c r="F37" s="196" t="str">
        <f t="shared" si="8"/>
        <v>Fabricación de equipo de computación, comunicación, medición y de otros equipos, componentes y accesorios electrónicos</v>
      </c>
      <c r="G37" s="197">
        <f t="shared" si="9"/>
        <v>1752273.3628079998</v>
      </c>
      <c r="H37" s="198">
        <f t="shared" si="10"/>
        <v>188800</v>
      </c>
      <c r="I37" s="198">
        <f t="shared" si="11"/>
        <v>35.471085352096672</v>
      </c>
      <c r="J37" s="199">
        <f t="shared" si="12"/>
        <v>1.8787651139881709E-2</v>
      </c>
    </row>
    <row r="38" spans="5:10" ht="30">
      <c r="E38" s="195">
        <f t="shared" si="8"/>
        <v>335</v>
      </c>
      <c r="F38" s="196" t="str">
        <f t="shared" si="8"/>
        <v>Fabricación de accesorios, aparatos eléctricos y equipo de generación de energía eléctrica</v>
      </c>
      <c r="G38" s="197"/>
      <c r="H38" s="198"/>
      <c r="I38" s="198"/>
      <c r="J38" s="199"/>
    </row>
    <row r="39" spans="5:10">
      <c r="E39" s="70">
        <f t="shared" si="8"/>
        <v>336</v>
      </c>
      <c r="F39" s="194" t="str">
        <f t="shared" si="8"/>
        <v>Fabricación de equipo de transporte</v>
      </c>
      <c r="G39" s="189">
        <f>D17</f>
        <v>14235306.859600324</v>
      </c>
      <c r="H39" s="193">
        <f>K17</f>
        <v>684347</v>
      </c>
      <c r="I39" s="193">
        <f>I17</f>
        <v>288.16381926904734</v>
      </c>
      <c r="J39" s="137">
        <f>N17</f>
        <v>4.2107851611689298E-2</v>
      </c>
    </row>
    <row r="40" spans="5:10">
      <c r="E40" s="202">
        <f t="shared" si="8"/>
        <v>339</v>
      </c>
      <c r="F40" s="203" t="str">
        <f t="shared" si="8"/>
        <v>Otras industrias manufactureras</v>
      </c>
      <c r="G40" s="205">
        <f>D18</f>
        <v>56990296.962405004</v>
      </c>
      <c r="H40" s="204">
        <f>K18</f>
        <v>93183</v>
      </c>
      <c r="I40" s="204">
        <f>I18</f>
        <v>1153.6485862887046</v>
      </c>
      <c r="J40" s="210">
        <f>N18</f>
        <v>1.2380461954312532</v>
      </c>
    </row>
    <row r="41" spans="5:10">
      <c r="E41" s="206"/>
      <c r="F41" s="207" t="s">
        <v>46</v>
      </c>
      <c r="G41" s="208">
        <f>SUM(G27:G40)</f>
        <v>449632598.07576382</v>
      </c>
      <c r="H41" s="208">
        <f>SUM(H27:H40)</f>
        <v>2773339</v>
      </c>
      <c r="I41" s="208">
        <f>SUM(I27:I40)</f>
        <v>9101.8653835337391</v>
      </c>
      <c r="J41" s="209">
        <f>N22</f>
        <v>0.3175228449364792</v>
      </c>
    </row>
    <row r="42" spans="5:10">
      <c r="G42" s="189"/>
      <c r="H42" s="150"/>
      <c r="I42" s="190"/>
      <c r="J42" s="137"/>
    </row>
    <row r="43" spans="5:10">
      <c r="E43" s="225" t="s">
        <v>49</v>
      </c>
      <c r="F43" s="71" t="s">
        <v>50</v>
      </c>
      <c r="J43" s="137"/>
    </row>
    <row r="44" spans="5:10">
      <c r="J44" s="137"/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X26"/>
  <sheetViews>
    <sheetView topLeftCell="O1" workbookViewId="0">
      <selection activeCell="U35" sqref="U35"/>
    </sheetView>
  </sheetViews>
  <sheetFormatPr defaultColWidth="11.42578125" defaultRowHeight="15"/>
  <sheetData>
    <row r="1" spans="2:24">
      <c r="O1" t="s">
        <v>84</v>
      </c>
    </row>
    <row r="2" spans="2:24" ht="15.75" thickBot="1">
      <c r="B2" t="s">
        <v>85</v>
      </c>
      <c r="O2" t="s">
        <v>86</v>
      </c>
      <c r="Q2" t="s">
        <v>87</v>
      </c>
    </row>
    <row r="3" spans="2:24" ht="45.75" thickBot="1">
      <c r="B3" s="120"/>
      <c r="C3" s="121"/>
      <c r="D3" s="122" t="s">
        <v>88</v>
      </c>
      <c r="E3" s="123" t="s">
        <v>89</v>
      </c>
      <c r="F3" s="123" t="s">
        <v>90</v>
      </c>
      <c r="G3" s="123" t="s">
        <v>91</v>
      </c>
      <c r="H3" s="123" t="s">
        <v>92</v>
      </c>
      <c r="I3" s="123" t="s">
        <v>93</v>
      </c>
      <c r="J3" s="123" t="s">
        <v>94</v>
      </c>
      <c r="K3" s="123" t="s">
        <v>95</v>
      </c>
      <c r="O3" s="250" t="s">
        <v>96</v>
      </c>
      <c r="P3" s="251"/>
      <c r="Q3" s="254" t="s">
        <v>88</v>
      </c>
      <c r="R3" s="226" t="s">
        <v>97</v>
      </c>
      <c r="S3" s="226" t="s">
        <v>90</v>
      </c>
      <c r="T3" s="226" t="s">
        <v>91</v>
      </c>
      <c r="U3" s="226" t="s">
        <v>98</v>
      </c>
      <c r="V3" s="226" t="s">
        <v>93</v>
      </c>
      <c r="W3" s="226" t="s">
        <v>94</v>
      </c>
      <c r="X3" s="226" t="s">
        <v>95</v>
      </c>
    </row>
    <row r="4" spans="2:24" ht="30.75" thickBot="1">
      <c r="B4" s="124"/>
      <c r="C4" s="125"/>
      <c r="D4" s="126"/>
      <c r="E4" s="127" t="s">
        <v>99</v>
      </c>
      <c r="F4" s="127" t="s">
        <v>100</v>
      </c>
      <c r="G4" s="127" t="s">
        <v>100</v>
      </c>
      <c r="H4" s="127" t="s">
        <v>101</v>
      </c>
      <c r="I4" s="127" t="s">
        <v>101</v>
      </c>
      <c r="J4" s="127" t="s">
        <v>101</v>
      </c>
      <c r="K4" s="127" t="s">
        <v>102</v>
      </c>
      <c r="O4" s="252"/>
      <c r="P4" s="253"/>
      <c r="Q4" s="255"/>
      <c r="R4" s="227" t="s">
        <v>99</v>
      </c>
      <c r="S4" s="227" t="s">
        <v>100</v>
      </c>
      <c r="T4" s="227" t="s">
        <v>100</v>
      </c>
      <c r="U4" s="227" t="s">
        <v>101</v>
      </c>
      <c r="V4" s="227" t="s">
        <v>101</v>
      </c>
      <c r="W4" s="227" t="s">
        <v>101</v>
      </c>
      <c r="X4" s="227" t="s">
        <v>102</v>
      </c>
    </row>
    <row r="5" spans="2:24" ht="15.75" thickBot="1">
      <c r="B5" s="247" t="s">
        <v>103</v>
      </c>
      <c r="C5" s="128" t="s">
        <v>104</v>
      </c>
      <c r="D5" s="129">
        <v>74</v>
      </c>
      <c r="E5" s="129">
        <v>8.9</v>
      </c>
      <c r="F5" s="129">
        <v>20.2</v>
      </c>
      <c r="G5" s="129">
        <v>12.7</v>
      </c>
      <c r="H5" s="129">
        <v>0.8</v>
      </c>
      <c r="I5" s="129">
        <v>1.4</v>
      </c>
      <c r="J5" s="129">
        <v>2.2000000000000002</v>
      </c>
      <c r="K5" s="129">
        <v>7.9</v>
      </c>
      <c r="O5" s="228" t="s">
        <v>105</v>
      </c>
      <c r="P5" s="229" t="s">
        <v>104</v>
      </c>
      <c r="Q5" s="230">
        <v>74</v>
      </c>
      <c r="R5" s="230">
        <v>8.9</v>
      </c>
      <c r="S5" s="230">
        <v>20.2</v>
      </c>
      <c r="T5" s="230">
        <v>12.7</v>
      </c>
      <c r="U5" s="231">
        <v>0.93341000000000007</v>
      </c>
      <c r="V5" s="230">
        <v>1.4</v>
      </c>
      <c r="W5" s="232">
        <f>U5+V5</f>
        <v>2.3334099999999998</v>
      </c>
      <c r="X5" s="233">
        <f>W5/(R5*3.6*24*360/10^6)</f>
        <v>8.429169845563413</v>
      </c>
    </row>
    <row r="6" spans="2:24" ht="15.75" thickBot="1">
      <c r="B6" s="248"/>
      <c r="C6" s="128" t="s">
        <v>106</v>
      </c>
      <c r="D6" s="129">
        <v>93</v>
      </c>
      <c r="E6" s="129">
        <v>1.4</v>
      </c>
      <c r="F6" s="129">
        <v>8.9</v>
      </c>
      <c r="G6" s="129">
        <v>5.0999999999999996</v>
      </c>
      <c r="H6" s="129">
        <v>0.4</v>
      </c>
      <c r="I6" s="129">
        <v>0.6</v>
      </c>
      <c r="J6" s="129">
        <v>1</v>
      </c>
      <c r="K6" s="129">
        <v>22.6</v>
      </c>
      <c r="O6" s="234"/>
      <c r="P6" s="229" t="s">
        <v>106</v>
      </c>
      <c r="Q6" s="230">
        <v>93</v>
      </c>
      <c r="R6" s="230">
        <v>1.4</v>
      </c>
      <c r="S6" s="230">
        <v>8.9</v>
      </c>
      <c r="T6" s="230">
        <v>5.0999999999999996</v>
      </c>
      <c r="U6" s="231">
        <v>0.48933000000000004</v>
      </c>
      <c r="V6" s="230">
        <v>0.6</v>
      </c>
      <c r="W6" s="232">
        <f t="shared" ref="W6:W19" si="0">U6+V6</f>
        <v>1.0893299999999999</v>
      </c>
      <c r="X6" s="233">
        <f t="shared" ref="X6:X18" si="1">W6/(R6*3.6*24*360/10^6)</f>
        <v>25.015845458553787</v>
      </c>
    </row>
    <row r="7" spans="2:24" ht="15.75" thickBot="1">
      <c r="B7" s="248"/>
      <c r="C7" s="128" t="s">
        <v>51</v>
      </c>
      <c r="D7" s="129">
        <v>234</v>
      </c>
      <c r="E7" s="129">
        <v>8.5</v>
      </c>
      <c r="F7" s="129">
        <v>33.4</v>
      </c>
      <c r="G7" s="129">
        <v>19.600000000000001</v>
      </c>
      <c r="H7" s="129">
        <v>1.5</v>
      </c>
      <c r="I7" s="129">
        <v>2.2000000000000002</v>
      </c>
      <c r="J7" s="129">
        <v>3.7</v>
      </c>
      <c r="K7" s="129">
        <v>13.8</v>
      </c>
      <c r="O7" s="234"/>
      <c r="P7" s="229" t="s">
        <v>51</v>
      </c>
      <c r="Q7" s="230">
        <v>234</v>
      </c>
      <c r="R7" s="230">
        <v>8.5</v>
      </c>
      <c r="S7" s="230">
        <v>33.4</v>
      </c>
      <c r="T7" s="230">
        <v>19.600000000000001</v>
      </c>
      <c r="U7" s="231">
        <v>1.5641</v>
      </c>
      <c r="V7" s="230">
        <v>2.2000000000000002</v>
      </c>
      <c r="W7" s="232">
        <f t="shared" si="0"/>
        <v>3.7641</v>
      </c>
      <c r="X7" s="233">
        <f t="shared" si="1"/>
        <v>14.237245824255625</v>
      </c>
    </row>
    <row r="8" spans="2:24" ht="15.75" thickBot="1">
      <c r="B8" s="248"/>
      <c r="C8" s="126" t="s">
        <v>60</v>
      </c>
      <c r="D8" s="130">
        <v>59</v>
      </c>
      <c r="E8" s="130">
        <v>1.9</v>
      </c>
      <c r="F8" s="130">
        <v>8.5</v>
      </c>
      <c r="G8" s="130">
        <v>5.2</v>
      </c>
      <c r="H8" s="130">
        <v>0.4</v>
      </c>
      <c r="I8" s="130">
        <v>0.6</v>
      </c>
      <c r="J8" s="130">
        <v>0.9</v>
      </c>
      <c r="K8" s="130">
        <v>15.9</v>
      </c>
      <c r="O8" s="234"/>
      <c r="P8" s="229" t="s">
        <v>60</v>
      </c>
      <c r="Q8" s="230">
        <v>59</v>
      </c>
      <c r="R8" s="230">
        <v>1.9</v>
      </c>
      <c r="S8" s="230">
        <v>8.5</v>
      </c>
      <c r="T8" s="230">
        <v>5.2</v>
      </c>
      <c r="U8" s="231">
        <v>0.46176</v>
      </c>
      <c r="V8" s="230">
        <v>0.6</v>
      </c>
      <c r="W8" s="232">
        <f t="shared" si="0"/>
        <v>1.06176</v>
      </c>
      <c r="X8" s="233">
        <f t="shared" si="1"/>
        <v>17.966211825860949</v>
      </c>
    </row>
    <row r="9" spans="2:24" ht="16.5" thickBot="1">
      <c r="B9" s="249"/>
      <c r="C9" s="126" t="s">
        <v>107</v>
      </c>
      <c r="D9" s="131">
        <v>459</v>
      </c>
      <c r="E9" s="131">
        <v>20.6</v>
      </c>
      <c r="F9" s="131">
        <v>70.900000000000006</v>
      </c>
      <c r="G9" s="131">
        <v>42.7</v>
      </c>
      <c r="H9" s="131">
        <v>3.1</v>
      </c>
      <c r="I9" s="131">
        <v>4.7</v>
      </c>
      <c r="J9" s="131">
        <v>7.8</v>
      </c>
      <c r="K9" s="131">
        <v>12</v>
      </c>
      <c r="O9" s="235"/>
      <c r="P9" s="236" t="s">
        <v>107</v>
      </c>
      <c r="Q9" s="237">
        <f>SUM(Q5:Q8)</f>
        <v>460</v>
      </c>
      <c r="R9" s="238">
        <f>SUM(R5:R8)</f>
        <v>20.7</v>
      </c>
      <c r="S9" s="238">
        <f t="shared" ref="S9:W9" si="2">SUM(S5:S8)</f>
        <v>71</v>
      </c>
      <c r="T9" s="238">
        <f t="shared" si="2"/>
        <v>42.6</v>
      </c>
      <c r="U9" s="238">
        <f t="shared" si="2"/>
        <v>3.4485999999999999</v>
      </c>
      <c r="V9" s="238">
        <f t="shared" si="2"/>
        <v>4.8</v>
      </c>
      <c r="W9" s="238">
        <f t="shared" si="2"/>
        <v>8.2485999999999997</v>
      </c>
      <c r="X9" s="239">
        <f>W9/(R9*3.6*24*360/10^6)</f>
        <v>12.811313393371901</v>
      </c>
    </row>
    <row r="10" spans="2:24" ht="15.75" thickBot="1">
      <c r="B10" s="247" t="s">
        <v>108</v>
      </c>
      <c r="C10" s="128" t="s">
        <v>104</v>
      </c>
      <c r="D10" s="129">
        <v>139</v>
      </c>
      <c r="E10" s="129">
        <v>17</v>
      </c>
      <c r="F10" s="129">
        <v>38.5</v>
      </c>
      <c r="G10" s="129">
        <v>22.6</v>
      </c>
      <c r="H10" s="129">
        <v>1.8</v>
      </c>
      <c r="I10" s="129">
        <v>2.5</v>
      </c>
      <c r="J10" s="129">
        <v>4.2</v>
      </c>
      <c r="K10" s="129">
        <v>7.9</v>
      </c>
      <c r="O10" s="228" t="s">
        <v>109</v>
      </c>
      <c r="P10" s="229" t="s">
        <v>104</v>
      </c>
      <c r="Q10" s="230">
        <v>139</v>
      </c>
      <c r="R10" s="230">
        <v>17</v>
      </c>
      <c r="S10" s="230">
        <v>38.5</v>
      </c>
      <c r="T10" s="230">
        <v>22.6</v>
      </c>
      <c r="U10" s="240">
        <v>2.2409599999999998</v>
      </c>
      <c r="V10" s="230">
        <v>2.5</v>
      </c>
      <c r="W10" s="232">
        <f t="shared" si="0"/>
        <v>4.7409599999999994</v>
      </c>
      <c r="X10" s="233">
        <f>W10/(R10*3.6*24*360/10^6)</f>
        <v>8.9660493827160455</v>
      </c>
    </row>
    <row r="11" spans="2:24" ht="15.75" thickBot="1">
      <c r="B11" s="248"/>
      <c r="C11" s="128" t="s">
        <v>106</v>
      </c>
      <c r="D11" s="129">
        <v>187</v>
      </c>
      <c r="E11" s="129">
        <v>2.2000000000000002</v>
      </c>
      <c r="F11" s="129">
        <v>16.600000000000001</v>
      </c>
      <c r="G11" s="129">
        <v>9.5</v>
      </c>
      <c r="H11" s="129">
        <v>0.8</v>
      </c>
      <c r="I11" s="129">
        <v>1</v>
      </c>
      <c r="J11" s="129">
        <v>1.8</v>
      </c>
      <c r="K11" s="129">
        <v>26.3</v>
      </c>
      <c r="O11" s="234"/>
      <c r="P11" s="229" t="s">
        <v>106</v>
      </c>
      <c r="Q11" s="230">
        <v>187</v>
      </c>
      <c r="R11" s="230">
        <v>2.2000000000000002</v>
      </c>
      <c r="S11" s="230">
        <v>16.600000000000001</v>
      </c>
      <c r="T11" s="230">
        <v>9.5</v>
      </c>
      <c r="U11" s="240">
        <v>1.0072400000000001</v>
      </c>
      <c r="V11" s="230">
        <v>1</v>
      </c>
      <c r="W11" s="232">
        <f t="shared" si="0"/>
        <v>2.0072400000000004</v>
      </c>
      <c r="X11" s="233">
        <f t="shared" si="1"/>
        <v>29.333263187429861</v>
      </c>
    </row>
    <row r="12" spans="2:24" ht="15.75" thickBot="1">
      <c r="B12" s="248"/>
      <c r="C12" s="128" t="s">
        <v>51</v>
      </c>
      <c r="D12" s="129">
        <v>281</v>
      </c>
      <c r="E12" s="129">
        <v>13.7</v>
      </c>
      <c r="F12" s="129">
        <v>46.4</v>
      </c>
      <c r="G12" s="129">
        <v>27.3</v>
      </c>
      <c r="H12" s="129">
        <v>2.1</v>
      </c>
      <c r="I12" s="129">
        <v>3</v>
      </c>
      <c r="J12" s="129">
        <v>5.0999999999999996</v>
      </c>
      <c r="K12" s="129">
        <v>11.8</v>
      </c>
      <c r="O12" s="234"/>
      <c r="P12" s="229" t="s">
        <v>51</v>
      </c>
      <c r="Q12" s="230">
        <v>281</v>
      </c>
      <c r="R12" s="230">
        <v>13.7</v>
      </c>
      <c r="S12" s="230">
        <v>46.4</v>
      </c>
      <c r="T12" s="230">
        <v>27.3</v>
      </c>
      <c r="U12" s="240">
        <v>2.3758900000000001</v>
      </c>
      <c r="V12" s="230">
        <v>3</v>
      </c>
      <c r="W12" s="232">
        <f t="shared" si="0"/>
        <v>5.3758900000000001</v>
      </c>
      <c r="X12" s="233">
        <f t="shared" si="1"/>
        <v>12.615764208044215</v>
      </c>
    </row>
    <row r="13" spans="2:24" ht="15.75" thickBot="1">
      <c r="B13" s="248"/>
      <c r="C13" s="126" t="s">
        <v>60</v>
      </c>
      <c r="D13" s="130">
        <v>115</v>
      </c>
      <c r="E13" s="130">
        <v>3.9</v>
      </c>
      <c r="F13" s="130">
        <v>17.399999999999999</v>
      </c>
      <c r="G13" s="130">
        <v>10.8</v>
      </c>
      <c r="H13" s="130">
        <v>0.7</v>
      </c>
      <c r="I13" s="130">
        <v>1.2</v>
      </c>
      <c r="J13" s="130">
        <v>1.9</v>
      </c>
      <c r="K13" s="130">
        <v>15.7</v>
      </c>
      <c r="O13" s="234"/>
      <c r="P13" s="229" t="s">
        <v>60</v>
      </c>
      <c r="Q13" s="230">
        <v>115</v>
      </c>
      <c r="R13" s="230">
        <v>3.9</v>
      </c>
      <c r="S13" s="230">
        <v>17.399999999999999</v>
      </c>
      <c r="T13" s="230">
        <v>10.8</v>
      </c>
      <c r="U13" s="240">
        <v>1.0210299999999999</v>
      </c>
      <c r="V13" s="230">
        <v>1.2</v>
      </c>
      <c r="W13" s="232">
        <f t="shared" si="0"/>
        <v>2.2210299999999998</v>
      </c>
      <c r="X13" s="233">
        <f t="shared" si="1"/>
        <v>18.309377308219901</v>
      </c>
    </row>
    <row r="14" spans="2:24" ht="16.5" thickBot="1">
      <c r="B14" s="249"/>
      <c r="C14" s="126" t="s">
        <v>107</v>
      </c>
      <c r="D14" s="131">
        <v>721</v>
      </c>
      <c r="E14" s="131">
        <v>36.799999999999997</v>
      </c>
      <c r="F14" s="131">
        <v>118.8</v>
      </c>
      <c r="G14" s="131">
        <v>70.2</v>
      </c>
      <c r="H14" s="131">
        <v>5.4</v>
      </c>
      <c r="I14" s="131">
        <v>7.7</v>
      </c>
      <c r="J14" s="131">
        <v>13.1</v>
      </c>
      <c r="K14" s="131">
        <v>11.3</v>
      </c>
      <c r="O14" s="235"/>
      <c r="P14" s="236" t="s">
        <v>107</v>
      </c>
      <c r="Q14" s="237">
        <f>SUM(Q10:Q13)</f>
        <v>722</v>
      </c>
      <c r="R14" s="237">
        <f>SUM(R10:R13)</f>
        <v>36.799999999999997</v>
      </c>
      <c r="S14" s="237">
        <f t="shared" ref="S14:W14" si="3">SUM(S10:S13)</f>
        <v>118.9</v>
      </c>
      <c r="T14" s="237">
        <f t="shared" si="3"/>
        <v>70.2</v>
      </c>
      <c r="U14" s="241">
        <v>6.6451199999999995</v>
      </c>
      <c r="V14" s="237">
        <f t="shared" si="3"/>
        <v>7.7</v>
      </c>
      <c r="W14" s="237">
        <f t="shared" si="3"/>
        <v>14.345119999999998</v>
      </c>
      <c r="X14" s="239">
        <f>W14/(R14*3.6*24*360/10^6)</f>
        <v>12.532569556271248</v>
      </c>
    </row>
    <row r="15" spans="2:24" ht="15.75" thickBot="1">
      <c r="B15" s="247" t="s">
        <v>110</v>
      </c>
      <c r="C15" s="128" t="s">
        <v>104</v>
      </c>
      <c r="D15" s="129">
        <v>65</v>
      </c>
      <c r="E15" s="129">
        <v>8.1</v>
      </c>
      <c r="F15" s="129">
        <v>18.399999999999999</v>
      </c>
      <c r="G15" s="129">
        <v>9.8000000000000007</v>
      </c>
      <c r="H15" s="129">
        <v>0.9</v>
      </c>
      <c r="I15" s="129">
        <v>1.1000000000000001</v>
      </c>
      <c r="J15" s="129">
        <v>2</v>
      </c>
      <c r="K15" s="129">
        <v>7.9</v>
      </c>
      <c r="O15" s="228" t="s">
        <v>111</v>
      </c>
      <c r="P15" s="229" t="s">
        <v>104</v>
      </c>
      <c r="Q15" s="230">
        <v>65</v>
      </c>
      <c r="R15" s="230">
        <v>8.1</v>
      </c>
      <c r="S15" s="230">
        <v>18.399999999999999</v>
      </c>
      <c r="T15" s="230">
        <v>9.8000000000000007</v>
      </c>
      <c r="U15" s="240">
        <v>1.2075400000000001</v>
      </c>
      <c r="V15" s="230">
        <v>1.1000000000000001</v>
      </c>
      <c r="W15" s="232">
        <f t="shared" si="0"/>
        <v>2.3075400000000004</v>
      </c>
      <c r="X15" s="233">
        <f t="shared" si="1"/>
        <v>9.1589982472184133</v>
      </c>
    </row>
    <row r="16" spans="2:24" ht="15.75" thickBot="1">
      <c r="B16" s="248"/>
      <c r="C16" s="128" t="s">
        <v>106</v>
      </c>
      <c r="D16" s="129">
        <v>94</v>
      </c>
      <c r="E16" s="129">
        <v>0.8</v>
      </c>
      <c r="F16" s="129">
        <v>7.7</v>
      </c>
      <c r="G16" s="129">
        <v>4.4000000000000004</v>
      </c>
      <c r="H16" s="129">
        <v>0.4</v>
      </c>
      <c r="I16" s="129">
        <v>0.5</v>
      </c>
      <c r="J16" s="129">
        <v>0.8</v>
      </c>
      <c r="K16" s="129">
        <v>32.299999999999997</v>
      </c>
      <c r="O16" s="234"/>
      <c r="P16" s="229" t="s">
        <v>106</v>
      </c>
      <c r="Q16" s="230">
        <v>94</v>
      </c>
      <c r="R16" s="230">
        <v>0.8</v>
      </c>
      <c r="S16" s="230">
        <v>7.7</v>
      </c>
      <c r="T16" s="230">
        <v>4.4000000000000004</v>
      </c>
      <c r="U16" s="240">
        <v>0.51790999999999998</v>
      </c>
      <c r="V16" s="230">
        <v>0.5</v>
      </c>
      <c r="W16" s="232">
        <f t="shared" si="0"/>
        <v>1.0179100000000001</v>
      </c>
      <c r="X16" s="233">
        <f t="shared" si="1"/>
        <v>40.907519933127574</v>
      </c>
    </row>
    <row r="17" spans="2:24" ht="15.75" thickBot="1">
      <c r="B17" s="248"/>
      <c r="C17" s="128" t="s">
        <v>51</v>
      </c>
      <c r="D17" s="129">
        <v>47</v>
      </c>
      <c r="E17" s="129">
        <v>5.2</v>
      </c>
      <c r="F17" s="129">
        <v>13</v>
      </c>
      <c r="G17" s="129">
        <v>7.7</v>
      </c>
      <c r="H17" s="129">
        <v>0.6</v>
      </c>
      <c r="I17" s="129">
        <v>0.9</v>
      </c>
      <c r="J17" s="129">
        <v>1.4</v>
      </c>
      <c r="K17" s="129">
        <v>8.6</v>
      </c>
      <c r="O17" s="234"/>
      <c r="P17" s="229" t="s">
        <v>51</v>
      </c>
      <c r="Q17" s="230">
        <v>47</v>
      </c>
      <c r="R17" s="230">
        <v>5.2</v>
      </c>
      <c r="S17" s="230">
        <v>13</v>
      </c>
      <c r="T17" s="230">
        <v>7.7</v>
      </c>
      <c r="U17" s="240">
        <v>0.81177999999999995</v>
      </c>
      <c r="V17" s="230">
        <v>0.9</v>
      </c>
      <c r="W17" s="232">
        <f t="shared" si="0"/>
        <v>1.7117800000000001</v>
      </c>
      <c r="X17" s="233">
        <f t="shared" si="1"/>
        <v>10.583476772712883</v>
      </c>
    </row>
    <row r="18" spans="2:24" ht="15.75" thickBot="1">
      <c r="B18" s="248"/>
      <c r="C18" s="126" t="s">
        <v>60</v>
      </c>
      <c r="D18" s="130">
        <v>57</v>
      </c>
      <c r="E18" s="130">
        <v>2</v>
      </c>
      <c r="F18" s="130">
        <v>8.9</v>
      </c>
      <c r="G18" s="130">
        <v>5.6</v>
      </c>
      <c r="H18" s="130">
        <v>0.4</v>
      </c>
      <c r="I18" s="130">
        <v>0.6</v>
      </c>
      <c r="J18" s="130">
        <v>1</v>
      </c>
      <c r="K18" s="130">
        <v>15.4</v>
      </c>
      <c r="O18" s="234"/>
      <c r="P18" s="229" t="s">
        <v>60</v>
      </c>
      <c r="Q18" s="230">
        <v>57</v>
      </c>
      <c r="R18" s="230">
        <v>2</v>
      </c>
      <c r="S18" s="230">
        <v>8.9</v>
      </c>
      <c r="T18" s="230">
        <v>5.6</v>
      </c>
      <c r="U18" s="240">
        <v>0.65927000000000002</v>
      </c>
      <c r="V18" s="230">
        <v>0.6</v>
      </c>
      <c r="W18" s="232">
        <f t="shared" si="0"/>
        <v>1.2592699999999999</v>
      </c>
      <c r="X18" s="233">
        <f t="shared" si="1"/>
        <v>20.242894804526745</v>
      </c>
    </row>
    <row r="19" spans="2:24" ht="16.5" thickBot="1">
      <c r="B19" s="249"/>
      <c r="C19" s="126" t="s">
        <v>107</v>
      </c>
      <c r="D19" s="131">
        <v>262</v>
      </c>
      <c r="E19" s="131">
        <v>16.2</v>
      </c>
      <c r="F19" s="131">
        <v>47.9</v>
      </c>
      <c r="G19" s="131">
        <v>27.5</v>
      </c>
      <c r="H19" s="131">
        <v>2.2000000000000002</v>
      </c>
      <c r="I19" s="131">
        <v>3</v>
      </c>
      <c r="J19" s="131">
        <v>5.3</v>
      </c>
      <c r="K19" s="131">
        <v>10.3</v>
      </c>
      <c r="O19" s="235"/>
      <c r="P19" s="236" t="s">
        <v>107</v>
      </c>
      <c r="Q19" s="237">
        <v>262</v>
      </c>
      <c r="R19" s="237">
        <v>16.2</v>
      </c>
      <c r="S19" s="237">
        <v>47.9</v>
      </c>
      <c r="T19" s="237">
        <v>27.5</v>
      </c>
      <c r="U19" s="242">
        <v>3.1965000000000003</v>
      </c>
      <c r="V19" s="237">
        <v>3</v>
      </c>
      <c r="W19" s="243">
        <f t="shared" si="0"/>
        <v>6.1965000000000003</v>
      </c>
      <c r="X19" s="239">
        <f>W19/(R19*3.6*24*360/10^6)</f>
        <v>12.297453703703704</v>
      </c>
    </row>
    <row r="22" spans="2:24">
      <c r="D22" t="s">
        <v>1</v>
      </c>
      <c r="Q22" t="s">
        <v>1</v>
      </c>
    </row>
    <row r="23" spans="2:24">
      <c r="D23" s="119" t="s">
        <v>7</v>
      </c>
      <c r="E23" s="119" t="s">
        <v>8</v>
      </c>
      <c r="F23" s="119" t="s">
        <v>9</v>
      </c>
      <c r="Q23" s="119" t="s">
        <v>7</v>
      </c>
      <c r="R23" s="119" t="s">
        <v>8</v>
      </c>
      <c r="S23" s="119" t="s">
        <v>9</v>
      </c>
    </row>
    <row r="24" spans="2:24">
      <c r="C24" s="60" t="s">
        <v>106</v>
      </c>
      <c r="D24">
        <f>K6</f>
        <v>22.6</v>
      </c>
      <c r="E24">
        <f>K11</f>
        <v>26.3</v>
      </c>
      <c r="F24">
        <f>K16</f>
        <v>32.299999999999997</v>
      </c>
      <c r="P24" s="60" t="s">
        <v>106</v>
      </c>
      <c r="Q24" s="244">
        <f>X6</f>
        <v>25.015845458553787</v>
      </c>
      <c r="R24" s="244">
        <f>X11</f>
        <v>29.333263187429861</v>
      </c>
      <c r="S24" s="244">
        <f>X16</f>
        <v>40.907519933127574</v>
      </c>
    </row>
    <row r="25" spans="2:24">
      <c r="C25" s="60" t="s">
        <v>51</v>
      </c>
      <c r="D25">
        <f t="shared" ref="D25:D26" si="4">K7</f>
        <v>13.8</v>
      </c>
      <c r="E25">
        <f t="shared" ref="E25:E26" si="5">K12</f>
        <v>11.8</v>
      </c>
      <c r="F25">
        <f t="shared" ref="F25:F26" si="6">K17</f>
        <v>8.6</v>
      </c>
      <c r="P25" s="60" t="s">
        <v>51</v>
      </c>
      <c r="Q25" s="244">
        <f t="shared" ref="Q25:Q26" si="7">X7</f>
        <v>14.237245824255625</v>
      </c>
      <c r="R25" s="244">
        <f t="shared" ref="R25:R26" si="8">X12</f>
        <v>12.615764208044215</v>
      </c>
      <c r="S25" s="244">
        <f t="shared" ref="S25:S26" si="9">X17</f>
        <v>10.583476772712883</v>
      </c>
    </row>
    <row r="26" spans="2:24">
      <c r="C26" s="60" t="s">
        <v>60</v>
      </c>
      <c r="D26">
        <f t="shared" si="4"/>
        <v>15.9</v>
      </c>
      <c r="E26">
        <f t="shared" si="5"/>
        <v>15.7</v>
      </c>
      <c r="F26">
        <f t="shared" si="6"/>
        <v>15.4</v>
      </c>
      <c r="P26" s="60" t="s">
        <v>60</v>
      </c>
      <c r="Q26" s="244">
        <f t="shared" si="7"/>
        <v>17.966211825860949</v>
      </c>
      <c r="R26" s="244">
        <f t="shared" si="8"/>
        <v>18.309377308219901</v>
      </c>
      <c r="S26" s="244">
        <f t="shared" si="9"/>
        <v>20.242894804526745</v>
      </c>
    </row>
  </sheetData>
  <mergeCells count="5">
    <mergeCell ref="B5:B9"/>
    <mergeCell ref="B10:B14"/>
    <mergeCell ref="B15:B19"/>
    <mergeCell ref="O3:P4"/>
    <mergeCell ref="Q3:Q4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Gabriela Mantilla Morales</dc:creator>
  <cp:keywords/>
  <dc:description/>
  <cp:lastModifiedBy>Nancy Lira</cp:lastModifiedBy>
  <cp:revision/>
  <dcterms:created xsi:type="dcterms:W3CDTF">2017-04-04T15:18:23Z</dcterms:created>
  <dcterms:modified xsi:type="dcterms:W3CDTF">2021-05-04T16:47:54Z</dcterms:modified>
  <cp:category/>
  <cp:contentStatus/>
</cp:coreProperties>
</file>